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実績報告書" sheetId="1" r:id="rId1"/>
    <sheet name="明細書" sheetId="2" r:id="rId2"/>
    <sheet name="請求書" sheetId="3" r:id="rId3"/>
    <sheet name="単価表（Ｒ6.4月～）" sheetId="4" r:id="rId4"/>
    <sheet name="実績報告書 (記入例)" sheetId="5" r:id="rId5"/>
    <sheet name="明細書 (記入例)" sheetId="6" r:id="rId6"/>
    <sheet name="請求書 (2)" sheetId="7" r:id="rId7"/>
  </sheets>
  <definedNames>
    <definedName name="_xlfn.SHEET" hidden="1">#NAME?</definedName>
    <definedName name="_xlnm.Print_Area" localSheetId="0">'実績報告書'!$A$1:$Y$41</definedName>
    <definedName name="_xlnm.Print_Area" localSheetId="4">'実績報告書 (記入例)'!$A$1:$Y$41</definedName>
    <definedName name="_xlnm.Print_Area" localSheetId="1">'明細書'!$A$1:$P$30</definedName>
    <definedName name="_xlnm.Print_Area" localSheetId="5">'明細書 (記入例)'!$A$1:$P$30</definedName>
  </definedNames>
  <calcPr fullCalcOnLoad="1"/>
</workbook>
</file>

<file path=xl/sharedStrings.xml><?xml version="1.0" encoding="utf-8"?>
<sst xmlns="http://schemas.openxmlformats.org/spreadsheetml/2006/main" count="204" uniqueCount="98">
  <si>
    <t>受給者番号</t>
  </si>
  <si>
    <t>支給決定に係る</t>
  </si>
  <si>
    <t>サービス内容</t>
  </si>
  <si>
    <t>算定
回数</t>
  </si>
  <si>
    <t>当月算定額</t>
  </si>
  <si>
    <t>障 害 児 氏 名</t>
  </si>
  <si>
    <t>当月費用の額合計</t>
  </si>
  <si>
    <t>①</t>
  </si>
  <si>
    <t>利用者負担額等の内訳</t>
  </si>
  <si>
    <t>適　　要</t>
  </si>
  <si>
    <t>費用の額計算欄</t>
  </si>
  <si>
    <t>②</t>
  </si>
  <si>
    <t>当月利用者負担額等合計</t>
  </si>
  <si>
    <t>利用者負担額計算欄</t>
  </si>
  <si>
    <t>当月地域生活支援事業補助金請求額①－②</t>
  </si>
  <si>
    <t>円　</t>
  </si>
  <si>
    <t>名取市長　様</t>
  </si>
  <si>
    <t>請求金額</t>
  </si>
  <si>
    <t>十億</t>
  </si>
  <si>
    <t>百万</t>
  </si>
  <si>
    <t>千</t>
  </si>
  <si>
    <t>円</t>
  </si>
  <si>
    <t>内訳</t>
  </si>
  <si>
    <t>年</t>
  </si>
  <si>
    <t>月分</t>
  </si>
  <si>
    <t>明細書件数</t>
  </si>
  <si>
    <t>金額</t>
  </si>
  <si>
    <t>合計</t>
  </si>
  <si>
    <t>上記のとおり請求します。</t>
  </si>
  <si>
    <t>請求事業者</t>
  </si>
  <si>
    <t>〒</t>
  </si>
  <si>
    <t>住所</t>
  </si>
  <si>
    <t>（所在地）</t>
  </si>
  <si>
    <t>電話番号</t>
  </si>
  <si>
    <t>名称</t>
  </si>
  <si>
    <t>職・氏名</t>
  </si>
  <si>
    <t>金融機関名</t>
  </si>
  <si>
    <t>銀行</t>
  </si>
  <si>
    <t>支店</t>
  </si>
  <si>
    <t>預金種別</t>
  </si>
  <si>
    <t>普通　・　当座</t>
  </si>
  <si>
    <t>口座番号</t>
  </si>
  <si>
    <t>口座名義</t>
  </si>
  <si>
    <t>開始時間</t>
  </si>
  <si>
    <t>（移動支援・地域活動支援センター・経過的デイサービス・日中一時支援・訪問入浴サービス・コミュニケーション支援）</t>
  </si>
  <si>
    <t>事業名</t>
  </si>
  <si>
    <t>支給決定障害者等氏名</t>
  </si>
  <si>
    <t>（保護者氏名）</t>
  </si>
  <si>
    <t>受給者証番号</t>
  </si>
  <si>
    <t>日付</t>
  </si>
  <si>
    <t>曜日</t>
  </si>
  <si>
    <t>終了時間</t>
  </si>
  <si>
    <t>算定
日数
(時間数)</t>
  </si>
  <si>
    <t>利用者
負担額</t>
  </si>
  <si>
    <t>合　計</t>
  </si>
  <si>
    <t>支給決定障害者
（保護者）
氏　　　　　　　　名</t>
  </si>
  <si>
    <t>名取市地域生活支援事業明細書</t>
  </si>
  <si>
    <t>支　給　量</t>
  </si>
  <si>
    <t>事　業　者</t>
  </si>
  <si>
    <t>事業者</t>
  </si>
  <si>
    <t>算定額</t>
  </si>
  <si>
    <t>補助金の振込については、下記口座へ振込み願います。</t>
  </si>
  <si>
    <t>利用者
確認印</t>
  </si>
  <si>
    <t>名取　太郎</t>
  </si>
  <si>
    <t>名取　一郎</t>
  </si>
  <si>
    <t>利用者負担額</t>
  </si>
  <si>
    <t>印</t>
  </si>
  <si>
    <t>移動支援先
目　 的 　地</t>
  </si>
  <si>
    <t>移動支援事業</t>
  </si>
  <si>
    <t>移動支援事業サービス提供実績報告書</t>
  </si>
  <si>
    <t>令和</t>
  </si>
  <si>
    <t>令和　　年　　月　　日</t>
  </si>
  <si>
    <t>名取市地域生活支援事業費請求書</t>
  </si>
  <si>
    <t>―</t>
  </si>
  <si>
    <t>移動支援</t>
  </si>
  <si>
    <t>身体介護伴わない</t>
  </si>
  <si>
    <t>身体介護伴う</t>
  </si>
  <si>
    <t>基本額</t>
  </si>
  <si>
    <t>補助額</t>
  </si>
  <si>
    <t>身体介護</t>
  </si>
  <si>
    <t>月</t>
  </si>
  <si>
    <t>ショッピングモール</t>
  </si>
  <si>
    <t>無</t>
  </si>
  <si>
    <t>名取市・その他市町村</t>
  </si>
  <si>
    <t>県内該当市町村なし</t>
  </si>
  <si>
    <t>仙台市・多賀城市</t>
  </si>
  <si>
    <t>00019*****</t>
  </si>
  <si>
    <t>￥</t>
  </si>
  <si>
    <t>1件</t>
  </si>
  <si>
    <t>　名取市******</t>
  </si>
  <si>
    <t>　***　-　***　-　****</t>
  </si>
  <si>
    <t>　理事長</t>
  </si>
  <si>
    <t>　社会福祉法人*****</t>
  </si>
  <si>
    <t>※代表者印をご捺印ください。</t>
  </si>
  <si>
    <t>***</t>
  </si>
  <si>
    <t>****</t>
  </si>
  <si>
    <t>社会福祉法人*****</t>
  </si>
  <si>
    <t>社会福祉法人*****
（名取市内の事業者）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</si>
</sst>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&quot;　円/30分&quot;"/>
    <numFmt numFmtId="178" formatCode="0.000"/>
    <numFmt numFmtId="179" formatCode="#,##0_);[Red]\(#,##0\)"/>
    <numFmt numFmtId="180" formatCode="[h]\.mm"/>
    <numFmt numFmtId="181" formatCode="#,##0_ "/>
    <numFmt numFmtId="182" formatCode="0.0"/>
    <numFmt numFmtId="183" formatCode="[$-F400]h:mm:ss\ AM/PM"/>
    <numFmt numFmtId="184" formatCode="mm"/>
    <numFmt numFmtId="185" formatCode="yyyy/m/d;@"/>
    <numFmt numFmtId="186" formatCode="d"/>
    <numFmt numFmtId="187" formatCode="yy"/>
    <numFmt numFmtId="188" formatCode="yy&quot;年&quot;"/>
    <numFmt numFmtId="189" formatCode="[$-411]ggge&quot;年&quot;"/>
    <numFmt numFmtId="190" formatCode="ggge&quot;年&quot;"/>
    <numFmt numFmtId="191" formatCode="ge&quot;年&quot;"/>
    <numFmt numFmtId="192" formatCode="gee&quot;年&quot;"/>
    <numFmt numFmtId="193" formatCode="h:mm;@"/>
    <numFmt numFmtId="194" formatCode="0.00_ "/>
    <numFmt numFmtId="195" formatCode="0_);[Red]\(0\)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#,##0&quot;円&quot;"/>
    <numFmt numFmtId="201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2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0" fontId="2" fillId="0" borderId="52" xfId="0" applyFont="1" applyBorder="1" applyAlignment="1">
      <alignment horizontal="centerContinuous" vertical="center"/>
    </xf>
    <xf numFmtId="0" fontId="3" fillId="0" borderId="5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2" fillId="0" borderId="56" xfId="0" applyFont="1" applyBorder="1" applyAlignment="1">
      <alignment vertical="center" wrapText="1"/>
    </xf>
    <xf numFmtId="181" fontId="3" fillId="0" borderId="55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Continuous" vertical="center"/>
    </xf>
    <xf numFmtId="0" fontId="3" fillId="4" borderId="46" xfId="0" applyFont="1" applyFill="1" applyBorder="1" applyAlignment="1">
      <alignment vertical="center"/>
    </xf>
    <xf numFmtId="0" fontId="3" fillId="4" borderId="46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196" fontId="2" fillId="0" borderId="61" xfId="0" applyNumberFormat="1" applyFont="1" applyFill="1" applyBorder="1" applyAlignment="1">
      <alignment vertical="center"/>
    </xf>
    <xf numFmtId="197" fontId="0" fillId="0" borderId="0" xfId="0" applyNumberFormat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" vertical="center"/>
    </xf>
    <xf numFmtId="196" fontId="2" fillId="0" borderId="64" xfId="0" applyNumberFormat="1" applyFont="1" applyFill="1" applyBorder="1" applyAlignment="1">
      <alignment horizontal="center" vertical="center"/>
    </xf>
    <xf numFmtId="197" fontId="13" fillId="0" borderId="55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196" fontId="2" fillId="16" borderId="61" xfId="0" applyNumberFormat="1" applyFont="1" applyFill="1" applyBorder="1" applyAlignment="1">
      <alignment horizontal="center" vertical="center"/>
    </xf>
    <xf numFmtId="196" fontId="2" fillId="16" borderId="68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3" fillId="0" borderId="64" xfId="0" applyNumberFormat="1" applyFont="1" applyFill="1" applyBorder="1" applyAlignment="1">
      <alignment horizontal="center" vertical="center"/>
    </xf>
    <xf numFmtId="197" fontId="3" fillId="0" borderId="55" xfId="0" applyNumberFormat="1" applyFont="1" applyFill="1" applyBorder="1" applyAlignment="1">
      <alignment horizontal="center" vertical="center"/>
    </xf>
    <xf numFmtId="197" fontId="2" fillId="0" borderId="55" xfId="0" applyNumberFormat="1" applyFont="1" applyFill="1" applyBorder="1" applyAlignment="1">
      <alignment horizontal="center" vertical="center"/>
    </xf>
    <xf numFmtId="181" fontId="2" fillId="0" borderId="4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201" fontId="3" fillId="0" borderId="55" xfId="48" applyNumberFormat="1" applyFont="1" applyBorder="1" applyAlignment="1">
      <alignment vertical="center"/>
    </xf>
    <xf numFmtId="179" fontId="3" fillId="0" borderId="55" xfId="0" applyNumberFormat="1" applyFont="1" applyBorder="1" applyAlignment="1">
      <alignment horizontal="right" vertical="center"/>
    </xf>
    <xf numFmtId="179" fontId="3" fillId="0" borderId="55" xfId="0" applyNumberFormat="1" applyFont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8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86" fontId="2" fillId="0" borderId="81" xfId="0" applyNumberFormat="1" applyFont="1" applyFill="1" applyBorder="1" applyAlignment="1">
      <alignment horizontal="center" vertical="center"/>
    </xf>
    <xf numFmtId="186" fontId="2" fillId="0" borderId="55" xfId="0" applyNumberFormat="1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horizontal="center" vertical="center"/>
    </xf>
    <xf numFmtId="20" fontId="2" fillId="4" borderId="55" xfId="0" applyNumberFormat="1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193" fontId="2" fillId="4" borderId="53" xfId="0" applyNumberFormat="1" applyFont="1" applyFill="1" applyBorder="1" applyAlignment="1">
      <alignment horizontal="center" vertical="center"/>
    </xf>
    <xf numFmtId="193" fontId="2" fillId="4" borderId="13" xfId="0" applyNumberFormat="1" applyFont="1" applyFill="1" applyBorder="1" applyAlignment="1">
      <alignment horizontal="center" vertical="center"/>
    </xf>
    <xf numFmtId="193" fontId="2" fillId="4" borderId="54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93" fontId="2" fillId="4" borderId="82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4" borderId="65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7" borderId="87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7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 wrapText="1"/>
    </xf>
    <xf numFmtId="0" fontId="2" fillId="7" borderId="79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8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4" fillId="0" borderId="63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44" xfId="0" applyFont="1" applyBorder="1" applyAlignment="1">
      <alignment horizontal="distributed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7" borderId="77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7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102" xfId="0" applyFont="1" applyFill="1" applyBorder="1" applyAlignment="1">
      <alignment horizontal="center" vertical="center"/>
    </xf>
    <xf numFmtId="0" fontId="5" fillId="7" borderId="103" xfId="0" applyFont="1" applyFill="1" applyBorder="1" applyAlignment="1">
      <alignment horizontal="center" vertical="center"/>
    </xf>
    <xf numFmtId="0" fontId="5" fillId="7" borderId="104" xfId="0" applyFont="1" applyFill="1" applyBorder="1" applyAlignment="1">
      <alignment horizontal="center" vertical="center"/>
    </xf>
    <xf numFmtId="0" fontId="5" fillId="7" borderId="105" xfId="0" applyFont="1" applyFill="1" applyBorder="1" applyAlignment="1">
      <alignment horizontal="center" vertical="center"/>
    </xf>
    <xf numFmtId="0" fontId="5" fillId="7" borderId="97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7" borderId="51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71" xfId="0" applyFont="1" applyFill="1" applyBorder="1" applyAlignment="1">
      <alignment vertical="center"/>
    </xf>
    <xf numFmtId="0" fontId="5" fillId="7" borderId="77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97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7" fillId="7" borderId="77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7" borderId="97" xfId="0" applyFont="1" applyFill="1" applyBorder="1" applyAlignment="1">
      <alignment horizontal="left" vertical="center"/>
    </xf>
    <xf numFmtId="0" fontId="7" fillId="7" borderId="7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73" xfId="0" applyFont="1" applyFill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38" fontId="5" fillId="0" borderId="53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0" borderId="106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110" xfId="0" applyFont="1" applyBorder="1" applyAlignment="1">
      <alignment horizontal="right" vertical="center"/>
    </xf>
    <xf numFmtId="0" fontId="6" fillId="0" borderId="111" xfId="0" applyFont="1" applyBorder="1" applyAlignment="1">
      <alignment horizontal="right" vertical="center"/>
    </xf>
    <xf numFmtId="0" fontId="6" fillId="0" borderId="112" xfId="0" applyFont="1" applyBorder="1" applyAlignment="1">
      <alignment horizontal="right" vertical="center"/>
    </xf>
    <xf numFmtId="0" fontId="6" fillId="0" borderId="113" xfId="0" applyFont="1" applyBorder="1" applyAlignment="1">
      <alignment horizontal="right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distributed" vertical="center"/>
    </xf>
    <xf numFmtId="49" fontId="14" fillId="0" borderId="20" xfId="0" applyNumberFormat="1" applyFont="1" applyBorder="1" applyAlignment="1">
      <alignment horizontal="distributed" vertical="center"/>
    </xf>
    <xf numFmtId="49" fontId="14" fillId="0" borderId="44" xfId="0" applyNumberFormat="1" applyFont="1" applyBorder="1" applyAlignment="1">
      <alignment horizontal="distributed" vertical="center"/>
    </xf>
    <xf numFmtId="181" fontId="2" fillId="0" borderId="52" xfId="0" applyNumberFormat="1" applyFont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89" xfId="0" applyNumberFormat="1" applyFont="1" applyBorder="1" applyAlignment="1">
      <alignment horizontal="center" vertical="center"/>
    </xf>
    <xf numFmtId="181" fontId="2" fillId="0" borderId="63" xfId="0" applyNumberFormat="1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/>
    </xf>
    <xf numFmtId="181" fontId="2" fillId="0" borderId="70" xfId="0" applyNumberFormat="1" applyFont="1" applyFill="1" applyBorder="1" applyAlignment="1">
      <alignment horizontal="center" vertical="center"/>
    </xf>
    <xf numFmtId="200" fontId="5" fillId="0" borderId="53" xfId="48" applyNumberFormat="1" applyFont="1" applyBorder="1" applyAlignment="1">
      <alignment horizontal="center" vertical="center"/>
    </xf>
    <xf numFmtId="200" fontId="5" fillId="0" borderId="13" xfId="48" applyNumberFormat="1" applyFont="1" applyBorder="1" applyAlignment="1">
      <alignment horizontal="center" vertical="center"/>
    </xf>
    <xf numFmtId="200" fontId="5" fillId="0" borderId="54" xfId="48" applyNumberFormat="1" applyFont="1" applyBorder="1" applyAlignment="1">
      <alignment horizontal="center" vertical="center"/>
    </xf>
    <xf numFmtId="0" fontId="7" fillId="7" borderId="5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7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2.50390625" defaultRowHeight="12" customHeight="1"/>
  <cols>
    <col min="1" max="1" width="4.875" style="50" customWidth="1"/>
    <col min="2" max="2" width="6.75390625" style="50" customWidth="1"/>
    <col min="3" max="3" width="4.875" style="50" customWidth="1"/>
    <col min="4" max="16" width="2.875" style="50" customWidth="1"/>
    <col min="17" max="17" width="8.75390625" style="50" customWidth="1"/>
    <col min="18" max="27" width="2.875" style="50" customWidth="1"/>
    <col min="28" max="28" width="2.50390625" style="50" customWidth="1"/>
    <col min="29" max="29" width="19.00390625" style="50" customWidth="1"/>
    <col min="30" max="16384" width="2.50390625" style="50" customWidth="1"/>
  </cols>
  <sheetData>
    <row r="1" spans="1:25" ht="23.25" customHeight="1" thickBot="1">
      <c r="A1" s="61"/>
      <c r="B1" s="84">
        <v>2024</v>
      </c>
      <c r="C1" s="61" t="s">
        <v>23</v>
      </c>
      <c r="D1" s="83">
        <v>4</v>
      </c>
      <c r="E1" s="61" t="s">
        <v>80</v>
      </c>
      <c r="F1" s="60" t="s">
        <v>69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58"/>
      <c r="V1" s="58"/>
      <c r="Y1" s="51"/>
    </row>
    <row r="2" spans="1:27" ht="19.5" customHeight="1">
      <c r="A2" s="55" t="s">
        <v>48</v>
      </c>
      <c r="B2" s="53"/>
      <c r="C2" s="53"/>
      <c r="D2" s="53"/>
      <c r="E2" s="53"/>
      <c r="F2" s="120"/>
      <c r="G2" s="121"/>
      <c r="H2" s="121"/>
      <c r="I2" s="121"/>
      <c r="J2" s="121"/>
      <c r="K2" s="121"/>
      <c r="L2" s="121"/>
      <c r="M2" s="121"/>
      <c r="N2" s="121"/>
      <c r="O2" s="122"/>
      <c r="P2" s="53" t="s">
        <v>58</v>
      </c>
      <c r="Q2" s="53"/>
      <c r="R2" s="53"/>
      <c r="S2" s="53"/>
      <c r="T2" s="53"/>
      <c r="U2" s="53"/>
      <c r="V2" s="53"/>
      <c r="W2" s="53"/>
      <c r="X2" s="53"/>
      <c r="Y2" s="54"/>
      <c r="Z2" s="52"/>
      <c r="AA2" s="52"/>
    </row>
    <row r="3" spans="1:27" ht="19.5" customHeight="1">
      <c r="A3" s="162" t="s">
        <v>46</v>
      </c>
      <c r="B3" s="163"/>
      <c r="C3" s="163"/>
      <c r="D3" s="163"/>
      <c r="E3" s="164"/>
      <c r="F3" s="123"/>
      <c r="G3" s="124"/>
      <c r="H3" s="124"/>
      <c r="I3" s="124"/>
      <c r="J3" s="124"/>
      <c r="K3" s="124"/>
      <c r="L3" s="124"/>
      <c r="M3" s="124"/>
      <c r="N3" s="124"/>
      <c r="O3" s="125"/>
      <c r="P3" s="137"/>
      <c r="Q3" s="138"/>
      <c r="R3" s="138"/>
      <c r="S3" s="138"/>
      <c r="T3" s="138"/>
      <c r="U3" s="138"/>
      <c r="V3" s="138"/>
      <c r="W3" s="138"/>
      <c r="X3" s="138"/>
      <c r="Y3" s="139"/>
      <c r="Z3" s="52"/>
      <c r="AA3" s="52"/>
    </row>
    <row r="4" spans="1:27" ht="19.5" customHeight="1">
      <c r="A4" s="56" t="s">
        <v>47</v>
      </c>
      <c r="B4" s="57"/>
      <c r="C4" s="57"/>
      <c r="D4" s="57"/>
      <c r="E4" s="57"/>
      <c r="F4" s="126"/>
      <c r="G4" s="127"/>
      <c r="H4" s="127"/>
      <c r="I4" s="127"/>
      <c r="J4" s="127"/>
      <c r="K4" s="127"/>
      <c r="L4" s="127"/>
      <c r="M4" s="127"/>
      <c r="N4" s="127"/>
      <c r="O4" s="128"/>
      <c r="P4" s="140"/>
      <c r="Q4" s="141"/>
      <c r="R4" s="141"/>
      <c r="S4" s="141"/>
      <c r="T4" s="141"/>
      <c r="U4" s="141"/>
      <c r="V4" s="141"/>
      <c r="W4" s="141"/>
      <c r="X4" s="141"/>
      <c r="Y4" s="142"/>
      <c r="Z4" s="52"/>
      <c r="AA4" s="52"/>
    </row>
    <row r="5" spans="1:27" ht="19.5" customHeight="1" thickBot="1">
      <c r="A5" s="62" t="s">
        <v>57</v>
      </c>
      <c r="B5" s="63"/>
      <c r="C5" s="63"/>
      <c r="D5" s="63"/>
      <c r="E5" s="64"/>
      <c r="F5" s="129"/>
      <c r="G5" s="130"/>
      <c r="H5" s="130"/>
      <c r="I5" s="130"/>
      <c r="J5" s="130"/>
      <c r="K5" s="130"/>
      <c r="L5" s="130"/>
      <c r="M5" s="130"/>
      <c r="N5" s="130"/>
      <c r="O5" s="131"/>
      <c r="P5" s="143"/>
      <c r="Q5" s="144"/>
      <c r="R5" s="144"/>
      <c r="S5" s="144"/>
      <c r="T5" s="144"/>
      <c r="U5" s="144"/>
      <c r="V5" s="144"/>
      <c r="W5" s="144"/>
      <c r="X5" s="144"/>
      <c r="Y5" s="145"/>
      <c r="Z5" s="52"/>
      <c r="AA5" s="52"/>
    </row>
    <row r="6" spans="1:28" ht="1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170"/>
      <c r="M6" s="170"/>
      <c r="N6" s="170"/>
      <c r="O6" s="170"/>
      <c r="P6" s="171"/>
      <c r="Q6" s="171"/>
      <c r="R6" s="52"/>
      <c r="S6" s="52"/>
      <c r="T6" s="52"/>
      <c r="U6" s="52"/>
      <c r="V6" s="52"/>
      <c r="W6" s="52"/>
      <c r="X6" s="52"/>
      <c r="Y6" s="52"/>
      <c r="Z6" s="169"/>
      <c r="AA6" s="169"/>
      <c r="AB6" s="70"/>
    </row>
    <row r="7" spans="1:25" ht="42" customHeight="1">
      <c r="A7" s="158" t="s">
        <v>49</v>
      </c>
      <c r="B7" s="159"/>
      <c r="C7" s="159" t="s">
        <v>50</v>
      </c>
      <c r="D7" s="159"/>
      <c r="E7" s="161" t="s">
        <v>67</v>
      </c>
      <c r="F7" s="121"/>
      <c r="G7" s="121"/>
      <c r="H7" s="121"/>
      <c r="I7" s="121"/>
      <c r="J7" s="122"/>
      <c r="K7" s="159" t="s">
        <v>43</v>
      </c>
      <c r="L7" s="159"/>
      <c r="M7" s="159"/>
      <c r="N7" s="159" t="s">
        <v>51</v>
      </c>
      <c r="O7" s="159"/>
      <c r="P7" s="120"/>
      <c r="Q7" s="87" t="s">
        <v>52</v>
      </c>
      <c r="R7" s="161" t="s">
        <v>53</v>
      </c>
      <c r="S7" s="172"/>
      <c r="T7" s="172"/>
      <c r="U7" s="173"/>
      <c r="V7" s="161" t="s">
        <v>62</v>
      </c>
      <c r="W7" s="121"/>
      <c r="X7" s="121"/>
      <c r="Y7" s="174"/>
    </row>
    <row r="8" spans="1:25" ht="19.5" customHeight="1">
      <c r="A8" s="150">
        <f>DATE(B1,D1,1)</f>
        <v>45383</v>
      </c>
      <c r="B8" s="151"/>
      <c r="C8" s="149" t="str">
        <f aca="true" t="shared" si="0" ref="C8:C13">TEXT(A8,"aaa")</f>
        <v>月</v>
      </c>
      <c r="D8" s="149"/>
      <c r="E8" s="146"/>
      <c r="F8" s="147"/>
      <c r="G8" s="147"/>
      <c r="H8" s="147"/>
      <c r="I8" s="147"/>
      <c r="J8" s="148"/>
      <c r="K8" s="155"/>
      <c r="L8" s="156"/>
      <c r="M8" s="157"/>
      <c r="N8" s="155"/>
      <c r="O8" s="156"/>
      <c r="P8" s="160"/>
      <c r="Q8" s="104">
        <f>IF(E8="","",(N8-K8)*24)</f>
      </c>
      <c r="R8" s="135"/>
      <c r="S8" s="133"/>
      <c r="T8" s="133"/>
      <c r="U8" s="136"/>
      <c r="V8" s="132"/>
      <c r="W8" s="133"/>
      <c r="X8" s="133"/>
      <c r="Y8" s="134"/>
    </row>
    <row r="9" spans="1:25" ht="19.5" customHeight="1">
      <c r="A9" s="150">
        <f>A8+1</f>
        <v>45384</v>
      </c>
      <c r="B9" s="151"/>
      <c r="C9" s="149" t="str">
        <f t="shared" si="0"/>
        <v>火</v>
      </c>
      <c r="D9" s="149"/>
      <c r="E9" s="146"/>
      <c r="F9" s="147"/>
      <c r="G9" s="147"/>
      <c r="H9" s="147"/>
      <c r="I9" s="147"/>
      <c r="J9" s="148"/>
      <c r="K9" s="153"/>
      <c r="L9" s="154"/>
      <c r="M9" s="154"/>
      <c r="N9" s="153"/>
      <c r="O9" s="154"/>
      <c r="P9" s="146"/>
      <c r="Q9" s="104">
        <f>IF(E9="","",(N9-K9)*24)</f>
      </c>
      <c r="R9" s="135"/>
      <c r="S9" s="133"/>
      <c r="T9" s="133"/>
      <c r="U9" s="136"/>
      <c r="V9" s="132"/>
      <c r="W9" s="133"/>
      <c r="X9" s="133"/>
      <c r="Y9" s="134"/>
    </row>
    <row r="10" spans="1:25" ht="19.5" customHeight="1">
      <c r="A10" s="150">
        <f aca="true" t="shared" si="1" ref="A10:A35">A9+1</f>
        <v>45385</v>
      </c>
      <c r="B10" s="151"/>
      <c r="C10" s="149" t="str">
        <f t="shared" si="0"/>
        <v>水</v>
      </c>
      <c r="D10" s="149"/>
      <c r="E10" s="146"/>
      <c r="F10" s="147"/>
      <c r="G10" s="147"/>
      <c r="H10" s="147"/>
      <c r="I10" s="147"/>
      <c r="J10" s="148"/>
      <c r="K10" s="153"/>
      <c r="L10" s="154"/>
      <c r="M10" s="154"/>
      <c r="N10" s="153"/>
      <c r="O10" s="154"/>
      <c r="P10" s="146"/>
      <c r="Q10" s="104">
        <f aca="true" t="shared" si="2" ref="Q10:Q29">IF(E10="","",(N10-K10)*24)</f>
      </c>
      <c r="R10" s="135"/>
      <c r="S10" s="133"/>
      <c r="T10" s="133"/>
      <c r="U10" s="136"/>
      <c r="V10" s="132"/>
      <c r="W10" s="133"/>
      <c r="X10" s="133"/>
      <c r="Y10" s="134"/>
    </row>
    <row r="11" spans="1:25" ht="19.5" customHeight="1">
      <c r="A11" s="150">
        <f t="shared" si="1"/>
        <v>45386</v>
      </c>
      <c r="B11" s="151"/>
      <c r="C11" s="149" t="str">
        <f t="shared" si="0"/>
        <v>木</v>
      </c>
      <c r="D11" s="149"/>
      <c r="E11" s="146"/>
      <c r="F11" s="147"/>
      <c r="G11" s="147"/>
      <c r="H11" s="147"/>
      <c r="I11" s="147"/>
      <c r="J11" s="148"/>
      <c r="K11" s="153"/>
      <c r="L11" s="154"/>
      <c r="M11" s="154"/>
      <c r="N11" s="153"/>
      <c r="O11" s="154"/>
      <c r="P11" s="146"/>
      <c r="Q11" s="104">
        <f t="shared" si="2"/>
      </c>
      <c r="R11" s="135"/>
      <c r="S11" s="133"/>
      <c r="T11" s="133"/>
      <c r="U11" s="136"/>
      <c r="V11" s="132"/>
      <c r="W11" s="133"/>
      <c r="X11" s="133"/>
      <c r="Y11" s="134"/>
    </row>
    <row r="12" spans="1:25" ht="19.5" customHeight="1">
      <c r="A12" s="150">
        <f t="shared" si="1"/>
        <v>45387</v>
      </c>
      <c r="B12" s="151"/>
      <c r="C12" s="149" t="str">
        <f t="shared" si="0"/>
        <v>金</v>
      </c>
      <c r="D12" s="149"/>
      <c r="E12" s="146"/>
      <c r="F12" s="147"/>
      <c r="G12" s="147"/>
      <c r="H12" s="147"/>
      <c r="I12" s="147"/>
      <c r="J12" s="148"/>
      <c r="K12" s="153"/>
      <c r="L12" s="154"/>
      <c r="M12" s="154"/>
      <c r="N12" s="153"/>
      <c r="O12" s="154"/>
      <c r="P12" s="146"/>
      <c r="Q12" s="104">
        <f t="shared" si="2"/>
      </c>
      <c r="R12" s="135"/>
      <c r="S12" s="133"/>
      <c r="T12" s="133"/>
      <c r="U12" s="136"/>
      <c r="V12" s="132"/>
      <c r="W12" s="133"/>
      <c r="X12" s="133"/>
      <c r="Y12" s="134"/>
    </row>
    <row r="13" spans="1:29" ht="19.5" customHeight="1">
      <c r="A13" s="150">
        <f t="shared" si="1"/>
        <v>45388</v>
      </c>
      <c r="B13" s="151"/>
      <c r="C13" s="149" t="str">
        <f t="shared" si="0"/>
        <v>土</v>
      </c>
      <c r="D13" s="149"/>
      <c r="E13" s="146"/>
      <c r="F13" s="147"/>
      <c r="G13" s="147"/>
      <c r="H13" s="147"/>
      <c r="I13" s="147"/>
      <c r="J13" s="148"/>
      <c r="K13" s="153"/>
      <c r="L13" s="154"/>
      <c r="M13" s="154"/>
      <c r="N13" s="153"/>
      <c r="O13" s="154"/>
      <c r="P13" s="146"/>
      <c r="Q13" s="104">
        <f t="shared" si="2"/>
      </c>
      <c r="R13" s="135"/>
      <c r="S13" s="133"/>
      <c r="T13" s="133"/>
      <c r="U13" s="136"/>
      <c r="V13" s="132"/>
      <c r="W13" s="133"/>
      <c r="X13" s="133"/>
      <c r="Y13" s="134"/>
      <c r="AC13" s="52"/>
    </row>
    <row r="14" spans="1:29" ht="19.5" customHeight="1">
      <c r="A14" s="150">
        <f t="shared" si="1"/>
        <v>45389</v>
      </c>
      <c r="B14" s="151"/>
      <c r="C14" s="149" t="str">
        <f aca="true" t="shared" si="3" ref="C14:C38">TEXT(A14,"aaa")</f>
        <v>日</v>
      </c>
      <c r="D14" s="149"/>
      <c r="E14" s="146"/>
      <c r="F14" s="147"/>
      <c r="G14" s="147"/>
      <c r="H14" s="147"/>
      <c r="I14" s="147"/>
      <c r="J14" s="148"/>
      <c r="K14" s="153"/>
      <c r="L14" s="154"/>
      <c r="M14" s="154"/>
      <c r="N14" s="153"/>
      <c r="O14" s="154"/>
      <c r="P14" s="146"/>
      <c r="Q14" s="104">
        <f t="shared" si="2"/>
      </c>
      <c r="R14" s="135"/>
      <c r="S14" s="133"/>
      <c r="T14" s="133"/>
      <c r="U14" s="136"/>
      <c r="V14" s="132"/>
      <c r="W14" s="133"/>
      <c r="X14" s="133"/>
      <c r="Y14" s="134"/>
      <c r="AC14" s="52"/>
    </row>
    <row r="15" spans="1:29" ht="19.5" customHeight="1">
      <c r="A15" s="150">
        <f t="shared" si="1"/>
        <v>45390</v>
      </c>
      <c r="B15" s="151"/>
      <c r="C15" s="149" t="str">
        <f t="shared" si="3"/>
        <v>月</v>
      </c>
      <c r="D15" s="149"/>
      <c r="E15" s="146"/>
      <c r="F15" s="147"/>
      <c r="G15" s="147"/>
      <c r="H15" s="147"/>
      <c r="I15" s="147"/>
      <c r="J15" s="148"/>
      <c r="K15" s="153"/>
      <c r="L15" s="154"/>
      <c r="M15" s="154"/>
      <c r="N15" s="153"/>
      <c r="O15" s="154"/>
      <c r="P15" s="146"/>
      <c r="Q15" s="104">
        <f t="shared" si="2"/>
      </c>
      <c r="R15" s="135"/>
      <c r="S15" s="133"/>
      <c r="T15" s="133"/>
      <c r="U15" s="136"/>
      <c r="V15" s="132"/>
      <c r="W15" s="133"/>
      <c r="X15" s="133"/>
      <c r="Y15" s="134"/>
      <c r="AC15" s="106"/>
    </row>
    <row r="16" spans="1:29" ht="19.5" customHeight="1">
      <c r="A16" s="150">
        <f t="shared" si="1"/>
        <v>45391</v>
      </c>
      <c r="B16" s="151"/>
      <c r="C16" s="149" t="str">
        <f t="shared" si="3"/>
        <v>火</v>
      </c>
      <c r="D16" s="149"/>
      <c r="E16" s="146"/>
      <c r="F16" s="147"/>
      <c r="G16" s="147"/>
      <c r="H16" s="147"/>
      <c r="I16" s="147"/>
      <c r="J16" s="148"/>
      <c r="K16" s="153"/>
      <c r="L16" s="154"/>
      <c r="M16" s="154"/>
      <c r="N16" s="153"/>
      <c r="O16" s="154"/>
      <c r="P16" s="146"/>
      <c r="Q16" s="104">
        <f t="shared" si="2"/>
      </c>
      <c r="R16" s="135"/>
      <c r="S16" s="133"/>
      <c r="T16" s="133"/>
      <c r="U16" s="136"/>
      <c r="V16" s="132"/>
      <c r="W16" s="133"/>
      <c r="X16" s="133"/>
      <c r="Y16" s="134"/>
      <c r="AC16" s="52"/>
    </row>
    <row r="17" spans="1:25" ht="19.5" customHeight="1">
      <c r="A17" s="150">
        <f t="shared" si="1"/>
        <v>45392</v>
      </c>
      <c r="B17" s="151"/>
      <c r="C17" s="149" t="str">
        <f t="shared" si="3"/>
        <v>水</v>
      </c>
      <c r="D17" s="149"/>
      <c r="E17" s="146"/>
      <c r="F17" s="147"/>
      <c r="G17" s="147"/>
      <c r="H17" s="147"/>
      <c r="I17" s="147"/>
      <c r="J17" s="148"/>
      <c r="K17" s="153"/>
      <c r="L17" s="154"/>
      <c r="M17" s="154"/>
      <c r="N17" s="153"/>
      <c r="O17" s="154"/>
      <c r="P17" s="146"/>
      <c r="Q17" s="104">
        <f t="shared" si="2"/>
      </c>
      <c r="R17" s="135"/>
      <c r="S17" s="133"/>
      <c r="T17" s="133"/>
      <c r="U17" s="136"/>
      <c r="V17" s="132"/>
      <c r="W17" s="133"/>
      <c r="X17" s="133"/>
      <c r="Y17" s="134"/>
    </row>
    <row r="18" spans="1:25" ht="19.5" customHeight="1">
      <c r="A18" s="150">
        <f t="shared" si="1"/>
        <v>45393</v>
      </c>
      <c r="B18" s="151"/>
      <c r="C18" s="149" t="str">
        <f t="shared" si="3"/>
        <v>木</v>
      </c>
      <c r="D18" s="149"/>
      <c r="E18" s="146"/>
      <c r="F18" s="147"/>
      <c r="G18" s="147"/>
      <c r="H18" s="147"/>
      <c r="I18" s="147"/>
      <c r="J18" s="148"/>
      <c r="K18" s="153"/>
      <c r="L18" s="154"/>
      <c r="M18" s="154"/>
      <c r="N18" s="153"/>
      <c r="O18" s="154"/>
      <c r="P18" s="146"/>
      <c r="Q18" s="104">
        <f t="shared" si="2"/>
      </c>
      <c r="R18" s="135"/>
      <c r="S18" s="133"/>
      <c r="T18" s="133"/>
      <c r="U18" s="136"/>
      <c r="V18" s="132"/>
      <c r="W18" s="133"/>
      <c r="X18" s="133"/>
      <c r="Y18" s="134"/>
    </row>
    <row r="19" spans="1:25" ht="19.5" customHeight="1">
      <c r="A19" s="150">
        <f t="shared" si="1"/>
        <v>45394</v>
      </c>
      <c r="B19" s="151"/>
      <c r="C19" s="149" t="str">
        <f t="shared" si="3"/>
        <v>金</v>
      </c>
      <c r="D19" s="149"/>
      <c r="E19" s="146"/>
      <c r="F19" s="147"/>
      <c r="G19" s="147"/>
      <c r="H19" s="147"/>
      <c r="I19" s="147"/>
      <c r="J19" s="148"/>
      <c r="K19" s="153"/>
      <c r="L19" s="154"/>
      <c r="M19" s="154"/>
      <c r="N19" s="153"/>
      <c r="O19" s="154"/>
      <c r="P19" s="146"/>
      <c r="Q19" s="104">
        <f t="shared" si="2"/>
      </c>
      <c r="R19" s="135"/>
      <c r="S19" s="133"/>
      <c r="T19" s="133"/>
      <c r="U19" s="136"/>
      <c r="V19" s="132"/>
      <c r="W19" s="133"/>
      <c r="X19" s="133"/>
      <c r="Y19" s="134"/>
    </row>
    <row r="20" spans="1:25" ht="19.5" customHeight="1">
      <c r="A20" s="150">
        <f t="shared" si="1"/>
        <v>45395</v>
      </c>
      <c r="B20" s="151"/>
      <c r="C20" s="149" t="str">
        <f t="shared" si="3"/>
        <v>土</v>
      </c>
      <c r="D20" s="149"/>
      <c r="E20" s="146"/>
      <c r="F20" s="147"/>
      <c r="G20" s="147"/>
      <c r="H20" s="147"/>
      <c r="I20" s="147"/>
      <c r="J20" s="148"/>
      <c r="K20" s="154"/>
      <c r="L20" s="154"/>
      <c r="M20" s="154"/>
      <c r="N20" s="154"/>
      <c r="O20" s="154"/>
      <c r="P20" s="146"/>
      <c r="Q20" s="104">
        <f t="shared" si="2"/>
      </c>
      <c r="R20" s="135"/>
      <c r="S20" s="133"/>
      <c r="T20" s="133"/>
      <c r="U20" s="136"/>
      <c r="V20" s="132"/>
      <c r="W20" s="133"/>
      <c r="X20" s="133"/>
      <c r="Y20" s="134"/>
    </row>
    <row r="21" spans="1:25" ht="19.5" customHeight="1">
      <c r="A21" s="150">
        <f t="shared" si="1"/>
        <v>45396</v>
      </c>
      <c r="B21" s="151"/>
      <c r="C21" s="149" t="str">
        <f t="shared" si="3"/>
        <v>日</v>
      </c>
      <c r="D21" s="149"/>
      <c r="E21" s="146"/>
      <c r="F21" s="147"/>
      <c r="G21" s="147"/>
      <c r="H21" s="147"/>
      <c r="I21" s="147"/>
      <c r="J21" s="148"/>
      <c r="K21" s="154"/>
      <c r="L21" s="154"/>
      <c r="M21" s="154"/>
      <c r="N21" s="154"/>
      <c r="O21" s="154"/>
      <c r="P21" s="146"/>
      <c r="Q21" s="104">
        <f t="shared" si="2"/>
      </c>
      <c r="R21" s="135"/>
      <c r="S21" s="133"/>
      <c r="T21" s="133"/>
      <c r="U21" s="136"/>
      <c r="V21" s="132"/>
      <c r="W21" s="133"/>
      <c r="X21" s="133"/>
      <c r="Y21" s="134"/>
    </row>
    <row r="22" spans="1:25" ht="19.5" customHeight="1">
      <c r="A22" s="150">
        <f t="shared" si="1"/>
        <v>45397</v>
      </c>
      <c r="B22" s="151"/>
      <c r="C22" s="149" t="str">
        <f t="shared" si="3"/>
        <v>月</v>
      </c>
      <c r="D22" s="149"/>
      <c r="E22" s="146"/>
      <c r="F22" s="147"/>
      <c r="G22" s="147"/>
      <c r="H22" s="147"/>
      <c r="I22" s="147"/>
      <c r="J22" s="148"/>
      <c r="K22" s="154"/>
      <c r="L22" s="154"/>
      <c r="M22" s="154"/>
      <c r="N22" s="154"/>
      <c r="O22" s="154"/>
      <c r="P22" s="146"/>
      <c r="Q22" s="104">
        <f t="shared" si="2"/>
      </c>
      <c r="R22" s="135"/>
      <c r="S22" s="133"/>
      <c r="T22" s="133"/>
      <c r="U22" s="136"/>
      <c r="V22" s="132"/>
      <c r="W22" s="133"/>
      <c r="X22" s="133"/>
      <c r="Y22" s="134"/>
    </row>
    <row r="23" spans="1:25" ht="19.5" customHeight="1">
      <c r="A23" s="150">
        <f t="shared" si="1"/>
        <v>45398</v>
      </c>
      <c r="B23" s="151"/>
      <c r="C23" s="149" t="str">
        <f t="shared" si="3"/>
        <v>火</v>
      </c>
      <c r="D23" s="149"/>
      <c r="E23" s="146"/>
      <c r="F23" s="147"/>
      <c r="G23" s="147"/>
      <c r="H23" s="147"/>
      <c r="I23" s="147"/>
      <c r="J23" s="148"/>
      <c r="K23" s="154"/>
      <c r="L23" s="154"/>
      <c r="M23" s="154"/>
      <c r="N23" s="154"/>
      <c r="O23" s="154"/>
      <c r="P23" s="146"/>
      <c r="Q23" s="104">
        <f t="shared" si="2"/>
      </c>
      <c r="R23" s="135"/>
      <c r="S23" s="133"/>
      <c r="T23" s="133"/>
      <c r="U23" s="136"/>
      <c r="V23" s="132"/>
      <c r="W23" s="133"/>
      <c r="X23" s="133"/>
      <c r="Y23" s="134"/>
    </row>
    <row r="24" spans="1:25" ht="19.5" customHeight="1">
      <c r="A24" s="150">
        <f t="shared" si="1"/>
        <v>45399</v>
      </c>
      <c r="B24" s="151"/>
      <c r="C24" s="149" t="str">
        <f t="shared" si="3"/>
        <v>水</v>
      </c>
      <c r="D24" s="149"/>
      <c r="E24" s="146"/>
      <c r="F24" s="147"/>
      <c r="G24" s="147"/>
      <c r="H24" s="147"/>
      <c r="I24" s="147"/>
      <c r="J24" s="148"/>
      <c r="K24" s="154"/>
      <c r="L24" s="154"/>
      <c r="M24" s="154"/>
      <c r="N24" s="154"/>
      <c r="O24" s="154"/>
      <c r="P24" s="146"/>
      <c r="Q24" s="104">
        <f t="shared" si="2"/>
      </c>
      <c r="R24" s="135"/>
      <c r="S24" s="133"/>
      <c r="T24" s="133"/>
      <c r="U24" s="136"/>
      <c r="V24" s="132"/>
      <c r="W24" s="133"/>
      <c r="X24" s="133"/>
      <c r="Y24" s="134"/>
    </row>
    <row r="25" spans="1:25" ht="19.5" customHeight="1">
      <c r="A25" s="150">
        <f t="shared" si="1"/>
        <v>45400</v>
      </c>
      <c r="B25" s="151"/>
      <c r="C25" s="149" t="str">
        <f t="shared" si="3"/>
        <v>木</v>
      </c>
      <c r="D25" s="149"/>
      <c r="E25" s="146"/>
      <c r="F25" s="147"/>
      <c r="G25" s="147"/>
      <c r="H25" s="147"/>
      <c r="I25" s="147"/>
      <c r="J25" s="148"/>
      <c r="K25" s="154"/>
      <c r="L25" s="154"/>
      <c r="M25" s="154"/>
      <c r="N25" s="154"/>
      <c r="O25" s="154"/>
      <c r="P25" s="146"/>
      <c r="Q25" s="104">
        <f t="shared" si="2"/>
      </c>
      <c r="R25" s="135"/>
      <c r="S25" s="133"/>
      <c r="T25" s="133"/>
      <c r="U25" s="136"/>
      <c r="V25" s="132"/>
      <c r="W25" s="133"/>
      <c r="X25" s="133"/>
      <c r="Y25" s="134"/>
    </row>
    <row r="26" spans="1:25" ht="19.5" customHeight="1">
      <c r="A26" s="150">
        <f t="shared" si="1"/>
        <v>45401</v>
      </c>
      <c r="B26" s="151"/>
      <c r="C26" s="149" t="str">
        <f t="shared" si="3"/>
        <v>金</v>
      </c>
      <c r="D26" s="149"/>
      <c r="E26" s="146"/>
      <c r="F26" s="147"/>
      <c r="G26" s="147"/>
      <c r="H26" s="147"/>
      <c r="I26" s="147"/>
      <c r="J26" s="148"/>
      <c r="K26" s="154"/>
      <c r="L26" s="154"/>
      <c r="M26" s="154"/>
      <c r="N26" s="154"/>
      <c r="O26" s="154"/>
      <c r="P26" s="146"/>
      <c r="Q26" s="104">
        <f t="shared" si="2"/>
      </c>
      <c r="R26" s="135"/>
      <c r="S26" s="133"/>
      <c r="T26" s="133"/>
      <c r="U26" s="136"/>
      <c r="V26" s="132"/>
      <c r="W26" s="133"/>
      <c r="X26" s="133"/>
      <c r="Y26" s="134"/>
    </row>
    <row r="27" spans="1:25" ht="19.5" customHeight="1">
      <c r="A27" s="150">
        <f t="shared" si="1"/>
        <v>45402</v>
      </c>
      <c r="B27" s="151"/>
      <c r="C27" s="149" t="str">
        <f t="shared" si="3"/>
        <v>土</v>
      </c>
      <c r="D27" s="149"/>
      <c r="E27" s="146"/>
      <c r="F27" s="147"/>
      <c r="G27" s="147"/>
      <c r="H27" s="147"/>
      <c r="I27" s="147"/>
      <c r="J27" s="148"/>
      <c r="K27" s="154"/>
      <c r="L27" s="154"/>
      <c r="M27" s="154"/>
      <c r="N27" s="154"/>
      <c r="O27" s="154"/>
      <c r="P27" s="146"/>
      <c r="Q27" s="104">
        <f t="shared" si="2"/>
      </c>
      <c r="R27" s="135"/>
      <c r="S27" s="133"/>
      <c r="T27" s="133"/>
      <c r="U27" s="136"/>
      <c r="V27" s="132"/>
      <c r="W27" s="133"/>
      <c r="X27" s="133"/>
      <c r="Y27" s="134"/>
    </row>
    <row r="28" spans="1:25" ht="19.5" customHeight="1">
      <c r="A28" s="150">
        <f t="shared" si="1"/>
        <v>45403</v>
      </c>
      <c r="B28" s="151"/>
      <c r="C28" s="149" t="str">
        <f t="shared" si="3"/>
        <v>日</v>
      </c>
      <c r="D28" s="149"/>
      <c r="E28" s="146"/>
      <c r="F28" s="147"/>
      <c r="G28" s="147"/>
      <c r="H28" s="147"/>
      <c r="I28" s="147"/>
      <c r="J28" s="148"/>
      <c r="K28" s="154"/>
      <c r="L28" s="154"/>
      <c r="M28" s="154"/>
      <c r="N28" s="154"/>
      <c r="O28" s="154"/>
      <c r="P28" s="146"/>
      <c r="Q28" s="104">
        <f t="shared" si="2"/>
      </c>
      <c r="R28" s="135"/>
      <c r="S28" s="133"/>
      <c r="T28" s="133"/>
      <c r="U28" s="136"/>
      <c r="V28" s="132"/>
      <c r="W28" s="133"/>
      <c r="X28" s="133"/>
      <c r="Y28" s="134"/>
    </row>
    <row r="29" spans="1:25" ht="19.5" customHeight="1">
      <c r="A29" s="150">
        <f t="shared" si="1"/>
        <v>45404</v>
      </c>
      <c r="B29" s="151"/>
      <c r="C29" s="149" t="str">
        <f t="shared" si="3"/>
        <v>月</v>
      </c>
      <c r="D29" s="149"/>
      <c r="E29" s="146"/>
      <c r="F29" s="147"/>
      <c r="G29" s="147"/>
      <c r="H29" s="147"/>
      <c r="I29" s="147"/>
      <c r="J29" s="148"/>
      <c r="K29" s="154"/>
      <c r="L29" s="154"/>
      <c r="M29" s="154"/>
      <c r="N29" s="154"/>
      <c r="O29" s="154"/>
      <c r="P29" s="146"/>
      <c r="Q29" s="104">
        <f t="shared" si="2"/>
      </c>
      <c r="R29" s="135"/>
      <c r="S29" s="133"/>
      <c r="T29" s="133"/>
      <c r="U29" s="136"/>
      <c r="V29" s="132"/>
      <c r="W29" s="133"/>
      <c r="X29" s="133"/>
      <c r="Y29" s="134"/>
    </row>
    <row r="30" spans="1:25" ht="19.5" customHeight="1">
      <c r="A30" s="150">
        <f t="shared" si="1"/>
        <v>45405</v>
      </c>
      <c r="B30" s="151"/>
      <c r="C30" s="149" t="str">
        <f t="shared" si="3"/>
        <v>火</v>
      </c>
      <c r="D30" s="149"/>
      <c r="E30" s="146"/>
      <c r="F30" s="147"/>
      <c r="G30" s="147"/>
      <c r="H30" s="147"/>
      <c r="I30" s="147"/>
      <c r="J30" s="148"/>
      <c r="K30" s="154"/>
      <c r="L30" s="154"/>
      <c r="M30" s="154"/>
      <c r="N30" s="154"/>
      <c r="O30" s="154"/>
      <c r="P30" s="146"/>
      <c r="Q30" s="104">
        <f aca="true" t="shared" si="4" ref="Q30:Q39">IF(E30="","",(N30-K30)*24)</f>
      </c>
      <c r="R30" s="135"/>
      <c r="S30" s="133"/>
      <c r="T30" s="133"/>
      <c r="U30" s="136"/>
      <c r="V30" s="132"/>
      <c r="W30" s="133"/>
      <c r="X30" s="133"/>
      <c r="Y30" s="134"/>
    </row>
    <row r="31" spans="1:25" ht="19.5" customHeight="1">
      <c r="A31" s="150">
        <f t="shared" si="1"/>
        <v>45406</v>
      </c>
      <c r="B31" s="151"/>
      <c r="C31" s="149" t="str">
        <f t="shared" si="3"/>
        <v>水</v>
      </c>
      <c r="D31" s="149"/>
      <c r="E31" s="146"/>
      <c r="F31" s="147"/>
      <c r="G31" s="147"/>
      <c r="H31" s="147"/>
      <c r="I31" s="147"/>
      <c r="J31" s="148"/>
      <c r="K31" s="154"/>
      <c r="L31" s="154"/>
      <c r="M31" s="154"/>
      <c r="N31" s="154"/>
      <c r="O31" s="154"/>
      <c r="P31" s="146"/>
      <c r="Q31" s="104">
        <f t="shared" si="4"/>
      </c>
      <c r="R31" s="135"/>
      <c r="S31" s="133"/>
      <c r="T31" s="133"/>
      <c r="U31" s="136"/>
      <c r="V31" s="132"/>
      <c r="W31" s="133"/>
      <c r="X31" s="133"/>
      <c r="Y31" s="134"/>
    </row>
    <row r="32" spans="1:25" ht="19.5" customHeight="1">
      <c r="A32" s="150">
        <f t="shared" si="1"/>
        <v>45407</v>
      </c>
      <c r="B32" s="151"/>
      <c r="C32" s="149" t="str">
        <f t="shared" si="3"/>
        <v>木</v>
      </c>
      <c r="D32" s="149"/>
      <c r="E32" s="146"/>
      <c r="F32" s="147"/>
      <c r="G32" s="147"/>
      <c r="H32" s="147"/>
      <c r="I32" s="147"/>
      <c r="J32" s="148"/>
      <c r="K32" s="146"/>
      <c r="L32" s="147"/>
      <c r="M32" s="148"/>
      <c r="N32" s="146"/>
      <c r="O32" s="147"/>
      <c r="P32" s="152"/>
      <c r="Q32" s="104">
        <f t="shared" si="4"/>
      </c>
      <c r="R32" s="135"/>
      <c r="S32" s="133"/>
      <c r="T32" s="133"/>
      <c r="U32" s="136"/>
      <c r="V32" s="132"/>
      <c r="W32" s="133"/>
      <c r="X32" s="133"/>
      <c r="Y32" s="134"/>
    </row>
    <row r="33" spans="1:25" ht="19.5" customHeight="1">
      <c r="A33" s="150">
        <f t="shared" si="1"/>
        <v>45408</v>
      </c>
      <c r="B33" s="151"/>
      <c r="C33" s="149" t="str">
        <f t="shared" si="3"/>
        <v>金</v>
      </c>
      <c r="D33" s="149"/>
      <c r="E33" s="146"/>
      <c r="F33" s="147"/>
      <c r="G33" s="147"/>
      <c r="H33" s="147"/>
      <c r="I33" s="147"/>
      <c r="J33" s="148"/>
      <c r="K33" s="146"/>
      <c r="L33" s="147"/>
      <c r="M33" s="148"/>
      <c r="N33" s="146"/>
      <c r="O33" s="147"/>
      <c r="P33" s="152"/>
      <c r="Q33" s="104">
        <f t="shared" si="4"/>
      </c>
      <c r="R33" s="135"/>
      <c r="S33" s="133"/>
      <c r="T33" s="133"/>
      <c r="U33" s="136"/>
      <c r="V33" s="132"/>
      <c r="W33" s="133"/>
      <c r="X33" s="133"/>
      <c r="Y33" s="134"/>
    </row>
    <row r="34" spans="1:25" ht="19.5" customHeight="1">
      <c r="A34" s="150">
        <f t="shared" si="1"/>
        <v>45409</v>
      </c>
      <c r="B34" s="151"/>
      <c r="C34" s="149" t="str">
        <f t="shared" si="3"/>
        <v>土</v>
      </c>
      <c r="D34" s="149"/>
      <c r="E34" s="146"/>
      <c r="F34" s="147"/>
      <c r="G34" s="147"/>
      <c r="H34" s="147"/>
      <c r="I34" s="147"/>
      <c r="J34" s="148"/>
      <c r="K34" s="146"/>
      <c r="L34" s="147"/>
      <c r="M34" s="148"/>
      <c r="N34" s="146"/>
      <c r="O34" s="147"/>
      <c r="P34" s="152"/>
      <c r="Q34" s="104">
        <f t="shared" si="4"/>
      </c>
      <c r="R34" s="135"/>
      <c r="S34" s="133"/>
      <c r="T34" s="133"/>
      <c r="U34" s="136"/>
      <c r="V34" s="132"/>
      <c r="W34" s="133"/>
      <c r="X34" s="133"/>
      <c r="Y34" s="134"/>
    </row>
    <row r="35" spans="1:25" ht="19.5" customHeight="1">
      <c r="A35" s="150">
        <f t="shared" si="1"/>
        <v>45410</v>
      </c>
      <c r="B35" s="151"/>
      <c r="C35" s="149" t="str">
        <f t="shared" si="3"/>
        <v>日</v>
      </c>
      <c r="D35" s="149"/>
      <c r="E35" s="146"/>
      <c r="F35" s="147"/>
      <c r="G35" s="147"/>
      <c r="H35" s="147"/>
      <c r="I35" s="147"/>
      <c r="J35" s="148"/>
      <c r="K35" s="146"/>
      <c r="L35" s="147"/>
      <c r="M35" s="148"/>
      <c r="N35" s="146"/>
      <c r="O35" s="147"/>
      <c r="P35" s="152"/>
      <c r="Q35" s="104">
        <f t="shared" si="4"/>
      </c>
      <c r="R35" s="135"/>
      <c r="S35" s="133"/>
      <c r="T35" s="133"/>
      <c r="U35" s="136"/>
      <c r="V35" s="132"/>
      <c r="W35" s="133"/>
      <c r="X35" s="133"/>
      <c r="Y35" s="134"/>
    </row>
    <row r="36" spans="1:25" ht="19.5" customHeight="1">
      <c r="A36" s="150">
        <f>IF(A35=EOMONTH(A8,0),"",A35+1)</f>
        <v>45411</v>
      </c>
      <c r="B36" s="151"/>
      <c r="C36" s="149" t="str">
        <f t="shared" si="3"/>
        <v>月</v>
      </c>
      <c r="D36" s="149"/>
      <c r="E36" s="146"/>
      <c r="F36" s="147"/>
      <c r="G36" s="147"/>
      <c r="H36" s="147"/>
      <c r="I36" s="147"/>
      <c r="J36" s="148"/>
      <c r="K36" s="146"/>
      <c r="L36" s="147"/>
      <c r="M36" s="148"/>
      <c r="N36" s="146"/>
      <c r="O36" s="147"/>
      <c r="P36" s="152"/>
      <c r="Q36" s="104">
        <f t="shared" si="4"/>
      </c>
      <c r="R36" s="135"/>
      <c r="S36" s="133"/>
      <c r="T36" s="133"/>
      <c r="U36" s="136"/>
      <c r="V36" s="132"/>
      <c r="W36" s="133"/>
      <c r="X36" s="133"/>
      <c r="Y36" s="134"/>
    </row>
    <row r="37" spans="1:25" ht="19.5" customHeight="1">
      <c r="A37" s="150">
        <f>IF(OR(A36="",A36=EOMONTH($A$8,0)),"",A36+1)</f>
        <v>45412</v>
      </c>
      <c r="B37" s="151"/>
      <c r="C37" s="149" t="str">
        <f t="shared" si="3"/>
        <v>火</v>
      </c>
      <c r="D37" s="149"/>
      <c r="E37" s="146"/>
      <c r="F37" s="147"/>
      <c r="G37" s="147"/>
      <c r="H37" s="147"/>
      <c r="I37" s="147"/>
      <c r="J37" s="148"/>
      <c r="K37" s="146"/>
      <c r="L37" s="147"/>
      <c r="M37" s="148"/>
      <c r="N37" s="146"/>
      <c r="O37" s="147"/>
      <c r="P37" s="152"/>
      <c r="Q37" s="104">
        <f t="shared" si="4"/>
      </c>
      <c r="R37" s="135"/>
      <c r="S37" s="133"/>
      <c r="T37" s="133"/>
      <c r="U37" s="136"/>
      <c r="V37" s="132"/>
      <c r="W37" s="133"/>
      <c r="X37" s="133"/>
      <c r="Y37" s="134"/>
    </row>
    <row r="38" spans="1:25" ht="19.5" customHeight="1" thickBot="1">
      <c r="A38" s="150">
        <f>IF(OR(A37="",A37=EOMONTH($A$8,0)),"",A37+1)</f>
      </c>
      <c r="B38" s="151"/>
      <c r="C38" s="149">
        <f t="shared" si="3"/>
      </c>
      <c r="D38" s="149"/>
      <c r="E38" s="166"/>
      <c r="F38" s="167"/>
      <c r="G38" s="167"/>
      <c r="H38" s="167"/>
      <c r="I38" s="167"/>
      <c r="J38" s="168"/>
      <c r="K38" s="165"/>
      <c r="L38" s="165"/>
      <c r="M38" s="165"/>
      <c r="N38" s="165"/>
      <c r="O38" s="165"/>
      <c r="P38" s="166"/>
      <c r="Q38" s="105">
        <f t="shared" si="4"/>
      </c>
      <c r="R38" s="135"/>
      <c r="S38" s="133"/>
      <c r="T38" s="133"/>
      <c r="U38" s="136"/>
      <c r="V38" s="132"/>
      <c r="W38" s="133"/>
      <c r="X38" s="133"/>
      <c r="Y38" s="134"/>
    </row>
    <row r="39" spans="1:25" ht="30" customHeight="1" thickBot="1" thickTop="1">
      <c r="A39" s="66" t="s">
        <v>54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7"/>
      <c r="Q39" s="88">
        <f t="shared" si="4"/>
      </c>
      <c r="R39" s="118"/>
      <c r="S39" s="116"/>
      <c r="T39" s="116"/>
      <c r="U39" s="119"/>
      <c r="V39" s="115"/>
      <c r="W39" s="116"/>
      <c r="X39" s="116"/>
      <c r="Y39" s="117"/>
    </row>
    <row r="40" ht="7.5" customHeight="1"/>
  </sheetData>
  <sheetProtection/>
  <mergeCells count="234">
    <mergeCell ref="E38:J38"/>
    <mergeCell ref="Z6:AA6"/>
    <mergeCell ref="L6:O6"/>
    <mergeCell ref="P6:Q6"/>
    <mergeCell ref="R7:U7"/>
    <mergeCell ref="V7:Y7"/>
    <mergeCell ref="N10:P10"/>
    <mergeCell ref="E34:J34"/>
    <mergeCell ref="K31:M31"/>
    <mergeCell ref="N31:P31"/>
    <mergeCell ref="A3:E3"/>
    <mergeCell ref="N38:P38"/>
    <mergeCell ref="A37:B37"/>
    <mergeCell ref="A32:B32"/>
    <mergeCell ref="A38:B38"/>
    <mergeCell ref="C38:D38"/>
    <mergeCell ref="K38:M38"/>
    <mergeCell ref="N37:P37"/>
    <mergeCell ref="A36:B36"/>
    <mergeCell ref="C36:D36"/>
    <mergeCell ref="C37:D37"/>
    <mergeCell ref="N32:P32"/>
    <mergeCell ref="A34:B34"/>
    <mergeCell ref="C34:D34"/>
    <mergeCell ref="K34:M34"/>
    <mergeCell ref="N34:P34"/>
    <mergeCell ref="A35:B35"/>
    <mergeCell ref="N35:P35"/>
    <mergeCell ref="C35:D35"/>
    <mergeCell ref="K32:M32"/>
    <mergeCell ref="A30:B30"/>
    <mergeCell ref="C30:D30"/>
    <mergeCell ref="K30:M30"/>
    <mergeCell ref="N30:P30"/>
    <mergeCell ref="E30:J30"/>
    <mergeCell ref="N33:P33"/>
    <mergeCell ref="K33:M33"/>
    <mergeCell ref="C32:D32"/>
    <mergeCell ref="A31:B31"/>
    <mergeCell ref="C31:D31"/>
    <mergeCell ref="R24:U24"/>
    <mergeCell ref="R25:U25"/>
    <mergeCell ref="R26:U26"/>
    <mergeCell ref="R27:U27"/>
    <mergeCell ref="R28:U28"/>
    <mergeCell ref="R29:U29"/>
    <mergeCell ref="A29:B29"/>
    <mergeCell ref="C29:D29"/>
    <mergeCell ref="K29:M29"/>
    <mergeCell ref="N29:P29"/>
    <mergeCell ref="A28:B28"/>
    <mergeCell ref="C28:D28"/>
    <mergeCell ref="K28:M28"/>
    <mergeCell ref="N28:P28"/>
    <mergeCell ref="E29:J29"/>
    <mergeCell ref="E28:J28"/>
    <mergeCell ref="A27:B27"/>
    <mergeCell ref="C27:D27"/>
    <mergeCell ref="K27:M27"/>
    <mergeCell ref="N27:P27"/>
    <mergeCell ref="A26:B26"/>
    <mergeCell ref="C26:D26"/>
    <mergeCell ref="K26:M26"/>
    <mergeCell ref="N26:P26"/>
    <mergeCell ref="E27:J27"/>
    <mergeCell ref="E26:J26"/>
    <mergeCell ref="A25:B25"/>
    <mergeCell ref="C25:D25"/>
    <mergeCell ref="K25:M25"/>
    <mergeCell ref="N25:P25"/>
    <mergeCell ref="A24:B24"/>
    <mergeCell ref="C24:D24"/>
    <mergeCell ref="K24:M24"/>
    <mergeCell ref="N24:P24"/>
    <mergeCell ref="E25:J25"/>
    <mergeCell ref="A23:B23"/>
    <mergeCell ref="C23:D23"/>
    <mergeCell ref="K23:M23"/>
    <mergeCell ref="N23:P23"/>
    <mergeCell ref="A22:B22"/>
    <mergeCell ref="C22:D22"/>
    <mergeCell ref="K22:M22"/>
    <mergeCell ref="N22:P22"/>
    <mergeCell ref="A21:B21"/>
    <mergeCell ref="C21:D21"/>
    <mergeCell ref="K21:M21"/>
    <mergeCell ref="N21:P21"/>
    <mergeCell ref="A20:B20"/>
    <mergeCell ref="C20:D20"/>
    <mergeCell ref="K20:M20"/>
    <mergeCell ref="N20:P20"/>
    <mergeCell ref="E21:J21"/>
    <mergeCell ref="E20:J20"/>
    <mergeCell ref="A19:B19"/>
    <mergeCell ref="C19:D19"/>
    <mergeCell ref="K19:M19"/>
    <mergeCell ref="N19:P19"/>
    <mergeCell ref="A18:B18"/>
    <mergeCell ref="C18:D18"/>
    <mergeCell ref="K18:M18"/>
    <mergeCell ref="N18:P18"/>
    <mergeCell ref="E19:J19"/>
    <mergeCell ref="K14:M14"/>
    <mergeCell ref="N14:P14"/>
    <mergeCell ref="A17:B17"/>
    <mergeCell ref="C17:D17"/>
    <mergeCell ref="K17:M17"/>
    <mergeCell ref="N17:P17"/>
    <mergeCell ref="A16:B16"/>
    <mergeCell ref="C16:D16"/>
    <mergeCell ref="K16:M16"/>
    <mergeCell ref="N16:P16"/>
    <mergeCell ref="A13:B13"/>
    <mergeCell ref="C13:D13"/>
    <mergeCell ref="K13:M13"/>
    <mergeCell ref="N13:P13"/>
    <mergeCell ref="A15:B15"/>
    <mergeCell ref="C15:D15"/>
    <mergeCell ref="K15:M15"/>
    <mergeCell ref="N15:P15"/>
    <mergeCell ref="A14:B14"/>
    <mergeCell ref="C14:D14"/>
    <mergeCell ref="A11:B11"/>
    <mergeCell ref="A12:B12"/>
    <mergeCell ref="N12:P12"/>
    <mergeCell ref="A10:B10"/>
    <mergeCell ref="C10:D10"/>
    <mergeCell ref="K10:M10"/>
    <mergeCell ref="C12:D12"/>
    <mergeCell ref="K12:M12"/>
    <mergeCell ref="E12:J12"/>
    <mergeCell ref="C11:D11"/>
    <mergeCell ref="A7:B7"/>
    <mergeCell ref="C7:D7"/>
    <mergeCell ref="K7:M7"/>
    <mergeCell ref="N8:P8"/>
    <mergeCell ref="N7:P7"/>
    <mergeCell ref="A9:B9"/>
    <mergeCell ref="C9:D9"/>
    <mergeCell ref="E8:J8"/>
    <mergeCell ref="E7:J7"/>
    <mergeCell ref="K11:M11"/>
    <mergeCell ref="N11:P11"/>
    <mergeCell ref="A8:B8"/>
    <mergeCell ref="C8:D8"/>
    <mergeCell ref="K8:M8"/>
    <mergeCell ref="K9:M9"/>
    <mergeCell ref="N9:P9"/>
    <mergeCell ref="E11:J11"/>
    <mergeCell ref="E10:J10"/>
    <mergeCell ref="E9:J9"/>
    <mergeCell ref="E31:J31"/>
    <mergeCell ref="E18:J18"/>
    <mergeCell ref="E17:J17"/>
    <mergeCell ref="E16:J16"/>
    <mergeCell ref="E15:J15"/>
    <mergeCell ref="E13:J13"/>
    <mergeCell ref="E24:J24"/>
    <mergeCell ref="E23:J23"/>
    <mergeCell ref="E14:J14"/>
    <mergeCell ref="R15:U15"/>
    <mergeCell ref="R16:U16"/>
    <mergeCell ref="R17:U17"/>
    <mergeCell ref="R18:U18"/>
    <mergeCell ref="R19:U19"/>
    <mergeCell ref="R20:U20"/>
    <mergeCell ref="R22:U22"/>
    <mergeCell ref="R23:U23"/>
    <mergeCell ref="E37:J37"/>
    <mergeCell ref="N36:P36"/>
    <mergeCell ref="K36:M36"/>
    <mergeCell ref="E36:J36"/>
    <mergeCell ref="K35:M35"/>
    <mergeCell ref="E35:J35"/>
    <mergeCell ref="K37:M37"/>
    <mergeCell ref="E22:J22"/>
    <mergeCell ref="E33:J33"/>
    <mergeCell ref="C33:D33"/>
    <mergeCell ref="A33:B33"/>
    <mergeCell ref="E32:J32"/>
    <mergeCell ref="R8:U8"/>
    <mergeCell ref="R9:U9"/>
    <mergeCell ref="R30:U30"/>
    <mergeCell ref="R31:U31"/>
    <mergeCell ref="R32:U32"/>
    <mergeCell ref="R21:U21"/>
    <mergeCell ref="P3:Y5"/>
    <mergeCell ref="R10:U10"/>
    <mergeCell ref="R11:U11"/>
    <mergeCell ref="R12:U12"/>
    <mergeCell ref="R13:U13"/>
    <mergeCell ref="R14:U14"/>
    <mergeCell ref="V8:Y8"/>
    <mergeCell ref="V9:Y9"/>
    <mergeCell ref="V10:Y10"/>
    <mergeCell ref="V11:Y11"/>
    <mergeCell ref="R33:U33"/>
    <mergeCell ref="R34:U34"/>
    <mergeCell ref="R35:U35"/>
    <mergeCell ref="R36:U36"/>
    <mergeCell ref="R37:U37"/>
    <mergeCell ref="R38:U38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38:Y38"/>
    <mergeCell ref="V27:Y27"/>
    <mergeCell ref="V28:Y28"/>
    <mergeCell ref="V29:Y29"/>
    <mergeCell ref="V30:Y30"/>
    <mergeCell ref="V31:Y31"/>
    <mergeCell ref="V32:Y32"/>
    <mergeCell ref="V39:Y39"/>
    <mergeCell ref="R39:U39"/>
    <mergeCell ref="F2:O2"/>
    <mergeCell ref="F3:O4"/>
    <mergeCell ref="F5:O5"/>
    <mergeCell ref="V33:Y33"/>
    <mergeCell ref="V34:Y34"/>
    <mergeCell ref="V35:Y35"/>
    <mergeCell ref="V36:Y36"/>
    <mergeCell ref="V37:Y37"/>
  </mergeCell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5" width="2.625" style="1" customWidth="1"/>
    <col min="6" max="6" width="10.375" style="1" customWidth="1"/>
    <col min="7" max="7" width="5.125" style="1" customWidth="1"/>
    <col min="8" max="11" width="2.625" style="1" customWidth="1"/>
    <col min="12" max="12" width="7.375" style="1" customWidth="1"/>
    <col min="13" max="13" width="2.50390625" style="1" customWidth="1"/>
    <col min="14" max="14" width="8.00390625" style="1" customWidth="1"/>
    <col min="15" max="15" width="3.375" style="1" customWidth="1"/>
    <col min="16" max="16" width="20.625" style="1" customWidth="1"/>
    <col min="17" max="17" width="9.00390625" style="1" customWidth="1"/>
    <col min="18" max="32" width="4.375" style="1" customWidth="1"/>
    <col min="33" max="16384" width="9.00390625" style="1" customWidth="1"/>
  </cols>
  <sheetData>
    <row r="1" spans="1:16" s="38" customFormat="1" ht="19.5" customHeight="1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3.25" customHeight="1">
      <c r="A2" s="208" t="s">
        <v>44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ht="9.75" customHeight="1" thickBot="1"/>
    <row r="4" spans="1:16" ht="21.75" customHeight="1">
      <c r="A4" s="189" t="s">
        <v>0</v>
      </c>
      <c r="B4" s="204"/>
      <c r="C4" s="218"/>
      <c r="D4" s="219"/>
      <c r="E4" s="219"/>
      <c r="F4" s="219"/>
      <c r="G4" s="219"/>
      <c r="H4" s="219"/>
      <c r="I4" s="219"/>
      <c r="J4" s="220"/>
      <c r="L4" s="210" t="s">
        <v>59</v>
      </c>
      <c r="M4" s="211"/>
      <c r="N4" s="178"/>
      <c r="O4" s="179"/>
      <c r="P4" s="180"/>
    </row>
    <row r="5" spans="1:16" ht="41.25" customHeight="1">
      <c r="A5" s="205" t="s">
        <v>55</v>
      </c>
      <c r="B5" s="206"/>
      <c r="C5" s="227"/>
      <c r="D5" s="228"/>
      <c r="E5" s="228"/>
      <c r="F5" s="228"/>
      <c r="G5" s="228"/>
      <c r="H5" s="228"/>
      <c r="I5" s="228"/>
      <c r="J5" s="229"/>
      <c r="L5" s="212"/>
      <c r="M5" s="213"/>
      <c r="N5" s="181"/>
      <c r="O5" s="182"/>
      <c r="P5" s="183"/>
    </row>
    <row r="6" spans="1:16" ht="18" customHeight="1">
      <c r="A6" s="207" t="s">
        <v>1</v>
      </c>
      <c r="B6" s="206"/>
      <c r="C6" s="221"/>
      <c r="D6" s="222"/>
      <c r="E6" s="222"/>
      <c r="F6" s="222"/>
      <c r="G6" s="222"/>
      <c r="H6" s="222"/>
      <c r="I6" s="222"/>
      <c r="J6" s="223"/>
      <c r="L6" s="212"/>
      <c r="M6" s="213"/>
      <c r="N6" s="181"/>
      <c r="O6" s="182"/>
      <c r="P6" s="183"/>
    </row>
    <row r="7" spans="1:16" ht="18" customHeight="1" thickBot="1">
      <c r="A7" s="216" t="s">
        <v>5</v>
      </c>
      <c r="B7" s="217"/>
      <c r="C7" s="224"/>
      <c r="D7" s="225"/>
      <c r="E7" s="225"/>
      <c r="F7" s="225"/>
      <c r="G7" s="225"/>
      <c r="H7" s="225"/>
      <c r="I7" s="225"/>
      <c r="J7" s="226"/>
      <c r="L7" s="214"/>
      <c r="M7" s="215"/>
      <c r="N7" s="184"/>
      <c r="O7" s="185"/>
      <c r="P7" s="186"/>
    </row>
    <row r="8" ht="12.75" thickBot="1"/>
    <row r="9" spans="1:16" ht="33" customHeight="1" thickBot="1">
      <c r="A9" s="201" t="s">
        <v>10</v>
      </c>
      <c r="B9" s="189" t="s">
        <v>2</v>
      </c>
      <c r="C9" s="190"/>
      <c r="D9" s="190"/>
      <c r="E9" s="190"/>
      <c r="F9" s="190"/>
      <c r="G9" s="190"/>
      <c r="H9" s="71" t="s">
        <v>60</v>
      </c>
      <c r="I9" s="71"/>
      <c r="J9" s="71"/>
      <c r="K9" s="82"/>
      <c r="L9" s="89" t="s">
        <v>3</v>
      </c>
      <c r="M9" s="93" t="s">
        <v>4</v>
      </c>
      <c r="N9" s="71"/>
      <c r="O9" s="82"/>
      <c r="P9" s="90" t="s">
        <v>9</v>
      </c>
    </row>
    <row r="10" spans="1:16" ht="19.5" customHeight="1">
      <c r="A10" s="202"/>
      <c r="B10" s="194" t="s">
        <v>74</v>
      </c>
      <c r="C10" s="121"/>
      <c r="D10" s="121"/>
      <c r="E10" s="121"/>
      <c r="F10" s="107"/>
      <c r="G10" s="94">
        <f aca="true" t="shared" si="0" ref="G10:G19">IF(F10="","","時間")</f>
      </c>
      <c r="H10" s="120"/>
      <c r="I10" s="121"/>
      <c r="J10" s="121"/>
      <c r="K10" s="122"/>
      <c r="L10" s="99"/>
      <c r="M10" s="190"/>
      <c r="N10" s="190"/>
      <c r="O10" s="22">
        <f>IF(M10="","","円")</f>
      </c>
      <c r="P10" s="7"/>
    </row>
    <row r="11" spans="1:16" ht="19.5" customHeight="1">
      <c r="A11" s="202"/>
      <c r="B11" s="176" t="s">
        <v>79</v>
      </c>
      <c r="C11" s="177"/>
      <c r="D11" s="175" t="s">
        <v>82</v>
      </c>
      <c r="E11" s="175"/>
      <c r="F11" s="108"/>
      <c r="G11" s="85">
        <f t="shared" si="0"/>
      </c>
      <c r="H11" s="132"/>
      <c r="I11" s="133"/>
      <c r="J11" s="133"/>
      <c r="K11" s="136"/>
      <c r="L11" s="102"/>
      <c r="M11" s="200"/>
      <c r="N11" s="200"/>
      <c r="O11" s="15">
        <f>IF(M11="","","円")</f>
      </c>
      <c r="P11" s="23"/>
    </row>
    <row r="12" spans="1:16" ht="19.5" customHeight="1">
      <c r="A12" s="202"/>
      <c r="B12" s="192"/>
      <c r="C12" s="133"/>
      <c r="D12" s="133"/>
      <c r="E12" s="133"/>
      <c r="F12" s="96"/>
      <c r="G12" s="85">
        <f t="shared" si="0"/>
      </c>
      <c r="H12" s="132"/>
      <c r="I12" s="133"/>
      <c r="J12" s="133"/>
      <c r="K12" s="136"/>
      <c r="L12" s="102"/>
      <c r="M12" s="200"/>
      <c r="N12" s="200"/>
      <c r="O12" s="15">
        <f aca="true" t="shared" si="1" ref="O12:O19">IF(M12="","","円")</f>
      </c>
      <c r="P12" s="23"/>
    </row>
    <row r="13" spans="1:16" ht="19.5" customHeight="1">
      <c r="A13" s="202"/>
      <c r="B13" s="192"/>
      <c r="C13" s="133"/>
      <c r="D13" s="133"/>
      <c r="E13" s="133"/>
      <c r="F13" s="96"/>
      <c r="G13" s="85">
        <f t="shared" si="0"/>
      </c>
      <c r="H13" s="132"/>
      <c r="I13" s="133"/>
      <c r="J13" s="133"/>
      <c r="K13" s="136"/>
      <c r="L13" s="101"/>
      <c r="M13" s="188"/>
      <c r="N13" s="188"/>
      <c r="O13" s="15">
        <f t="shared" si="1"/>
      </c>
      <c r="P13" s="23"/>
    </row>
    <row r="14" spans="1:16" ht="19.5" customHeight="1">
      <c r="A14" s="202"/>
      <c r="B14" s="192"/>
      <c r="C14" s="133"/>
      <c r="D14" s="133"/>
      <c r="E14" s="133"/>
      <c r="F14" s="97"/>
      <c r="G14" s="85">
        <f t="shared" si="0"/>
      </c>
      <c r="H14" s="132"/>
      <c r="I14" s="133"/>
      <c r="J14" s="133"/>
      <c r="K14" s="136"/>
      <c r="L14" s="103"/>
      <c r="M14" s="187"/>
      <c r="N14" s="187"/>
      <c r="O14" s="15">
        <f t="shared" si="1"/>
      </c>
      <c r="P14" s="23"/>
    </row>
    <row r="15" spans="1:16" ht="19.5" customHeight="1">
      <c r="A15" s="202"/>
      <c r="B15" s="192"/>
      <c r="C15" s="133"/>
      <c r="D15" s="133"/>
      <c r="E15" s="133"/>
      <c r="F15" s="97"/>
      <c r="G15" s="85">
        <f t="shared" si="0"/>
      </c>
      <c r="H15" s="132"/>
      <c r="I15" s="133"/>
      <c r="J15" s="133"/>
      <c r="K15" s="136"/>
      <c r="L15" s="101"/>
      <c r="M15" s="188"/>
      <c r="N15" s="188"/>
      <c r="O15" s="15">
        <f t="shared" si="1"/>
      </c>
      <c r="P15" s="23"/>
    </row>
    <row r="16" spans="1:16" ht="19.5" customHeight="1">
      <c r="A16" s="202"/>
      <c r="B16" s="192"/>
      <c r="C16" s="133"/>
      <c r="D16" s="133"/>
      <c r="E16" s="133"/>
      <c r="F16" s="97"/>
      <c r="G16" s="85">
        <f t="shared" si="0"/>
      </c>
      <c r="H16" s="132"/>
      <c r="I16" s="133"/>
      <c r="J16" s="133"/>
      <c r="K16" s="136"/>
      <c r="L16" s="103"/>
      <c r="M16" s="187"/>
      <c r="N16" s="187"/>
      <c r="O16" s="15">
        <f t="shared" si="1"/>
      </c>
      <c r="P16" s="23"/>
    </row>
    <row r="17" spans="1:16" ht="19.5" customHeight="1">
      <c r="A17" s="202"/>
      <c r="B17" s="192"/>
      <c r="C17" s="133"/>
      <c r="D17" s="133"/>
      <c r="E17" s="133"/>
      <c r="F17" s="97"/>
      <c r="G17" s="85">
        <f t="shared" si="0"/>
      </c>
      <c r="H17" s="132"/>
      <c r="I17" s="133"/>
      <c r="J17" s="133"/>
      <c r="K17" s="136"/>
      <c r="L17" s="101"/>
      <c r="M17" s="188"/>
      <c r="N17" s="188"/>
      <c r="O17" s="15">
        <f t="shared" si="1"/>
      </c>
      <c r="P17" s="23"/>
    </row>
    <row r="18" spans="1:16" ht="19.5" customHeight="1">
      <c r="A18" s="202"/>
      <c r="B18" s="192"/>
      <c r="C18" s="133"/>
      <c r="D18" s="133"/>
      <c r="E18" s="133"/>
      <c r="F18" s="97"/>
      <c r="G18" s="85">
        <f t="shared" si="0"/>
      </c>
      <c r="H18" s="132"/>
      <c r="I18" s="133"/>
      <c r="J18" s="133"/>
      <c r="K18" s="136"/>
      <c r="L18" s="100"/>
      <c r="M18" s="193"/>
      <c r="N18" s="193"/>
      <c r="O18" s="15">
        <f t="shared" si="1"/>
      </c>
      <c r="P18" s="23"/>
    </row>
    <row r="19" spans="1:16" ht="19.5" customHeight="1" thickBot="1">
      <c r="A19" s="202"/>
      <c r="B19" s="191"/>
      <c r="C19" s="124"/>
      <c r="D19" s="124"/>
      <c r="E19" s="124"/>
      <c r="F19" s="98"/>
      <c r="G19" s="86">
        <f t="shared" si="0"/>
      </c>
      <c r="H19" s="132"/>
      <c r="I19" s="133"/>
      <c r="J19" s="133"/>
      <c r="K19" s="136"/>
      <c r="L19" s="100"/>
      <c r="M19" s="193"/>
      <c r="N19" s="193"/>
      <c r="O19" s="15">
        <f t="shared" si="1"/>
      </c>
      <c r="P19" s="28"/>
    </row>
    <row r="20" spans="1:16" ht="30.75" customHeight="1" thickBot="1" thickTop="1">
      <c r="A20" s="203"/>
      <c r="B20" s="195" t="s">
        <v>6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7"/>
      <c r="M20" s="34" t="s">
        <v>7</v>
      </c>
      <c r="N20" s="34"/>
      <c r="O20" s="30" t="s">
        <v>21</v>
      </c>
      <c r="P20" s="29"/>
    </row>
    <row r="21" ht="19.5" customHeight="1" thickBot="1"/>
    <row r="22" spans="1:16" ht="33" customHeight="1" thickBot="1">
      <c r="A22" s="201" t="s">
        <v>13</v>
      </c>
      <c r="B22" s="8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18" t="s">
        <v>4</v>
      </c>
      <c r="N22" s="9"/>
      <c r="O22" s="19"/>
      <c r="P22" s="20" t="s">
        <v>9</v>
      </c>
    </row>
    <row r="23" spans="1:16" ht="19.5" customHeight="1">
      <c r="A23" s="202"/>
      <c r="B23" s="11"/>
      <c r="C23" s="12"/>
      <c r="D23" s="12"/>
      <c r="E23" s="12"/>
      <c r="F23" s="12"/>
      <c r="G23" s="12"/>
      <c r="H23" s="16"/>
      <c r="I23" s="4"/>
      <c r="J23" s="4"/>
      <c r="K23" s="17"/>
      <c r="L23" s="6"/>
      <c r="M23" s="21"/>
      <c r="N23" s="12"/>
      <c r="O23" s="22"/>
      <c r="P23" s="7"/>
    </row>
    <row r="24" spans="1:16" ht="19.5" customHeight="1">
      <c r="A24" s="202"/>
      <c r="B24" s="13"/>
      <c r="C24" s="5"/>
      <c r="D24" s="5"/>
      <c r="E24" s="5"/>
      <c r="F24" s="5"/>
      <c r="G24" s="5"/>
      <c r="H24" s="14"/>
      <c r="I24" s="5"/>
      <c r="J24" s="5"/>
      <c r="K24" s="15"/>
      <c r="L24" s="2"/>
      <c r="M24" s="14"/>
      <c r="N24" s="5"/>
      <c r="O24" s="15"/>
      <c r="P24" s="23"/>
    </row>
    <row r="25" spans="1:16" ht="19.5" customHeight="1">
      <c r="A25" s="202"/>
      <c r="B25" s="13"/>
      <c r="C25" s="5"/>
      <c r="D25" s="5"/>
      <c r="E25" s="5"/>
      <c r="F25" s="5"/>
      <c r="G25" s="5"/>
      <c r="H25" s="14"/>
      <c r="I25" s="5"/>
      <c r="J25" s="5"/>
      <c r="K25" s="15"/>
      <c r="L25" s="2"/>
      <c r="M25" s="14"/>
      <c r="N25" s="5"/>
      <c r="O25" s="15"/>
      <c r="P25" s="23"/>
    </row>
    <row r="26" spans="1:16" ht="19.5" customHeight="1" thickBot="1">
      <c r="A26" s="202"/>
      <c r="B26" s="24"/>
      <c r="C26" s="3"/>
      <c r="D26" s="3"/>
      <c r="E26" s="3"/>
      <c r="F26" s="3"/>
      <c r="G26" s="3"/>
      <c r="H26" s="25"/>
      <c r="I26" s="3"/>
      <c r="J26" s="3"/>
      <c r="K26" s="26"/>
      <c r="L26" s="27"/>
      <c r="M26" s="25"/>
      <c r="N26" s="3"/>
      <c r="O26" s="26"/>
      <c r="P26" s="28"/>
    </row>
    <row r="27" spans="1:16" ht="30.75" customHeight="1" thickBot="1" thickTop="1">
      <c r="A27" s="203"/>
      <c r="B27" s="31" t="s">
        <v>12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 t="s">
        <v>11</v>
      </c>
      <c r="N27" s="34"/>
      <c r="O27" s="30">
        <f>IF(N27="","","円")</f>
      </c>
      <c r="P27" s="29"/>
    </row>
    <row r="29" ht="12.75" thickBot="1"/>
    <row r="30" spans="2:15" ht="34.5" customHeight="1" thickBot="1">
      <c r="B30" s="8" t="s">
        <v>14</v>
      </c>
      <c r="C30" s="9"/>
      <c r="D30" s="9"/>
      <c r="E30" s="9"/>
      <c r="F30" s="9"/>
      <c r="G30" s="9"/>
      <c r="H30" s="9"/>
      <c r="I30" s="9"/>
      <c r="J30" s="10"/>
      <c r="K30" s="198"/>
      <c r="L30" s="199"/>
      <c r="M30" s="199"/>
      <c r="N30" s="199"/>
      <c r="O30" s="35" t="s">
        <v>15</v>
      </c>
    </row>
  </sheetData>
  <sheetProtection/>
  <mergeCells count="46">
    <mergeCell ref="A2:P2"/>
    <mergeCell ref="L4:M7"/>
    <mergeCell ref="A7:B7"/>
    <mergeCell ref="C4:J4"/>
    <mergeCell ref="C6:J7"/>
    <mergeCell ref="C5:J5"/>
    <mergeCell ref="A9:A20"/>
    <mergeCell ref="B12:E12"/>
    <mergeCell ref="B13:E13"/>
    <mergeCell ref="B14:E14"/>
    <mergeCell ref="A22:A27"/>
    <mergeCell ref="A4:B4"/>
    <mergeCell ref="A5:B5"/>
    <mergeCell ref="A6:B6"/>
    <mergeCell ref="B17:E17"/>
    <mergeCell ref="B18:E18"/>
    <mergeCell ref="H14:K14"/>
    <mergeCell ref="H15:K15"/>
    <mergeCell ref="H16:K16"/>
    <mergeCell ref="B10:E10"/>
    <mergeCell ref="B20:L20"/>
    <mergeCell ref="K30:N30"/>
    <mergeCell ref="M10:N10"/>
    <mergeCell ref="M11:N11"/>
    <mergeCell ref="M12:N12"/>
    <mergeCell ref="M13:N13"/>
    <mergeCell ref="B19:E19"/>
    <mergeCell ref="H10:K10"/>
    <mergeCell ref="B15:E15"/>
    <mergeCell ref="B16:E16"/>
    <mergeCell ref="M17:N17"/>
    <mergeCell ref="M18:N18"/>
    <mergeCell ref="M19:N19"/>
    <mergeCell ref="H17:K17"/>
    <mergeCell ref="H18:K18"/>
    <mergeCell ref="H19:K19"/>
    <mergeCell ref="D11:E11"/>
    <mergeCell ref="B11:C11"/>
    <mergeCell ref="N4:P7"/>
    <mergeCell ref="M14:N14"/>
    <mergeCell ref="M15:N15"/>
    <mergeCell ref="M16:N16"/>
    <mergeCell ref="B9:G9"/>
    <mergeCell ref="H11:K11"/>
    <mergeCell ref="H12:K12"/>
    <mergeCell ref="H13:K13"/>
  </mergeCells>
  <dataValidations count="1">
    <dataValidation type="list" allowBlank="1" showInputMessage="1" showErrorMessage="1" sqref="D11:E11">
      <formula1>"有,無"</formula1>
    </dataValidation>
  </dataValidations>
  <printOptions horizontalCentered="1"/>
  <pageMargins left="0.7874015748031497" right="0.39" top="0.984251968503937" bottom="0.984251968503937" header="0.79" footer="0.5118110236220472"/>
  <pageSetup horizontalDpi="600" verticalDpi="600" orientation="portrait" paperSize="9" scale="98" r:id="rId1"/>
  <headerFooter alignWithMargins="0">
    <oddHeader>&amp;R（様式２）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115" zoomScaleSheetLayoutView="115" zoomScalePageLayoutView="0" workbookViewId="0" topLeftCell="A4">
      <selection activeCell="U15" sqref="P15:Z15"/>
    </sheetView>
  </sheetViews>
  <sheetFormatPr defaultColWidth="3.125" defaultRowHeight="13.5"/>
  <cols>
    <col min="1" max="16384" width="3.125" style="39" customWidth="1"/>
  </cols>
  <sheetData>
    <row r="1" spans="1:27" s="48" customFormat="1" ht="27.75" customHeight="1">
      <c r="A1" s="46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49" customFormat="1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9"/>
    </row>
    <row r="4" ht="13.5">
      <c r="A4" s="39" t="s">
        <v>16</v>
      </c>
    </row>
    <row r="6" ht="14.25" thickBot="1"/>
    <row r="7" spans="4:26" ht="13.5">
      <c r="D7" s="290" t="s">
        <v>17</v>
      </c>
      <c r="E7" s="291"/>
      <c r="F7" s="292"/>
      <c r="G7" s="297" t="s">
        <v>18</v>
      </c>
      <c r="H7" s="298"/>
      <c r="I7" s="302"/>
      <c r="J7" s="300"/>
      <c r="K7" s="300"/>
      <c r="L7" s="300"/>
      <c r="M7" s="300" t="s">
        <v>19</v>
      </c>
      <c r="N7" s="301"/>
      <c r="O7" s="299"/>
      <c r="P7" s="300"/>
      <c r="Q7" s="300"/>
      <c r="R7" s="300"/>
      <c r="S7" s="300" t="s">
        <v>20</v>
      </c>
      <c r="T7" s="301"/>
      <c r="U7" s="299"/>
      <c r="V7" s="300"/>
      <c r="W7" s="300"/>
      <c r="X7" s="300"/>
      <c r="Y7" s="300" t="s">
        <v>21</v>
      </c>
      <c r="Z7" s="301"/>
    </row>
    <row r="8" spans="4:26" ht="13.5">
      <c r="D8" s="293"/>
      <c r="E8" s="281"/>
      <c r="F8" s="267"/>
      <c r="G8" s="230"/>
      <c r="H8" s="231"/>
      <c r="I8" s="267"/>
      <c r="J8" s="253"/>
      <c r="K8" s="249"/>
      <c r="L8" s="253"/>
      <c r="M8" s="249"/>
      <c r="N8" s="250"/>
      <c r="O8" s="230"/>
      <c r="P8" s="253"/>
      <c r="Q8" s="249"/>
      <c r="R8" s="253"/>
      <c r="S8" s="249"/>
      <c r="T8" s="250"/>
      <c r="U8" s="230"/>
      <c r="V8" s="253"/>
      <c r="W8" s="249"/>
      <c r="X8" s="253"/>
      <c r="Y8" s="249"/>
      <c r="Z8" s="250"/>
    </row>
    <row r="9" spans="4:26" ht="14.25" thickBot="1">
      <c r="D9" s="294"/>
      <c r="E9" s="295"/>
      <c r="F9" s="296"/>
      <c r="G9" s="232"/>
      <c r="H9" s="233"/>
      <c r="I9" s="296"/>
      <c r="J9" s="254"/>
      <c r="K9" s="251"/>
      <c r="L9" s="254"/>
      <c r="M9" s="251"/>
      <c r="N9" s="252"/>
      <c r="O9" s="232"/>
      <c r="P9" s="254"/>
      <c r="Q9" s="251"/>
      <c r="R9" s="254"/>
      <c r="S9" s="251"/>
      <c r="T9" s="252"/>
      <c r="U9" s="232"/>
      <c r="V9" s="254"/>
      <c r="W9" s="251"/>
      <c r="X9" s="254"/>
      <c r="Y9" s="251"/>
      <c r="Z9" s="252"/>
    </row>
    <row r="10" spans="4:26" ht="13.5"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4:26" ht="13.5"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4:26" ht="13.5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3:13" ht="21.75" customHeight="1">
      <c r="C13" s="255" t="s">
        <v>22</v>
      </c>
      <c r="D13" s="255"/>
      <c r="E13" s="258" t="s">
        <v>70</v>
      </c>
      <c r="F13" s="274"/>
      <c r="G13" s="42"/>
      <c r="H13" s="43"/>
      <c r="I13" s="44" t="s">
        <v>23</v>
      </c>
      <c r="J13" s="42"/>
      <c r="K13" s="43"/>
      <c r="L13" s="274" t="s">
        <v>24</v>
      </c>
      <c r="M13" s="274"/>
    </row>
    <row r="14" spans="3:27" ht="21.75" customHeight="1">
      <c r="C14" s="255"/>
      <c r="D14" s="255"/>
      <c r="E14" s="255" t="s">
        <v>45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 t="s">
        <v>25</v>
      </c>
      <c r="Q14" s="255"/>
      <c r="R14" s="255"/>
      <c r="S14" s="255"/>
      <c r="T14" s="255"/>
      <c r="U14" s="287" t="s">
        <v>26</v>
      </c>
      <c r="V14" s="288"/>
      <c r="W14" s="288"/>
      <c r="X14" s="288"/>
      <c r="Y14" s="288"/>
      <c r="Z14" s="289"/>
      <c r="AA14" s="41"/>
    </row>
    <row r="15" spans="3:28" ht="21.75" customHeight="1">
      <c r="C15" s="255"/>
      <c r="D15" s="255"/>
      <c r="E15" s="255" t="s">
        <v>68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84"/>
      <c r="V15" s="285"/>
      <c r="W15" s="285"/>
      <c r="X15" s="285"/>
      <c r="Y15" s="285"/>
      <c r="Z15" s="286"/>
      <c r="AA15" s="41"/>
      <c r="AB15" s="41"/>
    </row>
    <row r="16" spans="3:28" ht="21.7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87"/>
      <c r="V16" s="288"/>
      <c r="W16" s="288"/>
      <c r="X16" s="288"/>
      <c r="Y16" s="288"/>
      <c r="Z16" s="289"/>
      <c r="AA16" s="41"/>
      <c r="AB16" s="41"/>
    </row>
    <row r="17" spans="3:28" ht="21.7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87"/>
      <c r="V17" s="288"/>
      <c r="W17" s="288"/>
      <c r="X17" s="288"/>
      <c r="Y17" s="288"/>
      <c r="Z17" s="289"/>
      <c r="AA17" s="41"/>
      <c r="AB17" s="41"/>
    </row>
    <row r="18" spans="3:28" ht="21.75" customHeight="1"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87"/>
      <c r="V18" s="288"/>
      <c r="W18" s="288"/>
      <c r="X18" s="288"/>
      <c r="Y18" s="288"/>
      <c r="Z18" s="289"/>
      <c r="AA18" s="41"/>
      <c r="AB18" s="41"/>
    </row>
    <row r="19" spans="3:28" ht="21.75" customHeight="1">
      <c r="C19" s="255"/>
      <c r="D19" s="255"/>
      <c r="E19" s="283" t="s">
        <v>27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285"/>
      <c r="W19" s="285"/>
      <c r="X19" s="285"/>
      <c r="Y19" s="285"/>
      <c r="Z19" s="286"/>
      <c r="AA19" s="41"/>
      <c r="AB19" s="41"/>
    </row>
    <row r="20" ht="18" customHeight="1">
      <c r="AB20" s="41"/>
    </row>
    <row r="21" ht="13.5">
      <c r="D21" s="39" t="s">
        <v>28</v>
      </c>
    </row>
    <row r="22" ht="13.5">
      <c r="Z22" s="45" t="s">
        <v>71</v>
      </c>
    </row>
    <row r="25" spans="9:26" ht="13.5">
      <c r="I25" s="256" t="s">
        <v>29</v>
      </c>
      <c r="J25" s="257"/>
      <c r="K25" s="257"/>
      <c r="L25" s="258"/>
      <c r="M25" s="274"/>
      <c r="N25" s="274"/>
      <c r="O25" s="274"/>
      <c r="P25" s="256"/>
      <c r="Q25" s="68" t="s">
        <v>30</v>
      </c>
      <c r="R25" s="247"/>
      <c r="S25" s="247"/>
      <c r="T25" s="247"/>
      <c r="U25" s="69" t="s">
        <v>73</v>
      </c>
      <c r="V25" s="247"/>
      <c r="W25" s="247"/>
      <c r="X25" s="247"/>
      <c r="Y25" s="247"/>
      <c r="Z25" s="248"/>
    </row>
    <row r="26" spans="9:26" ht="13.5">
      <c r="I26" s="267"/>
      <c r="J26" s="234"/>
      <c r="K26" s="234"/>
      <c r="L26" s="231"/>
      <c r="M26" s="281" t="s">
        <v>31</v>
      </c>
      <c r="N26" s="281"/>
      <c r="O26" s="281"/>
      <c r="P26" s="267"/>
      <c r="Q26" s="275"/>
      <c r="R26" s="276"/>
      <c r="S26" s="276"/>
      <c r="T26" s="276"/>
      <c r="U26" s="276"/>
      <c r="V26" s="276"/>
      <c r="W26" s="276"/>
      <c r="X26" s="276"/>
      <c r="Y26" s="276"/>
      <c r="Z26" s="277"/>
    </row>
    <row r="27" spans="9:26" ht="13.5">
      <c r="I27" s="267"/>
      <c r="J27" s="234"/>
      <c r="K27" s="234"/>
      <c r="L27" s="231"/>
      <c r="M27" s="281" t="s">
        <v>32</v>
      </c>
      <c r="N27" s="281"/>
      <c r="O27" s="281"/>
      <c r="P27" s="267"/>
      <c r="Q27" s="275"/>
      <c r="R27" s="276"/>
      <c r="S27" s="276"/>
      <c r="T27" s="276"/>
      <c r="U27" s="276"/>
      <c r="V27" s="276"/>
      <c r="W27" s="276"/>
      <c r="X27" s="276"/>
      <c r="Y27" s="276"/>
      <c r="Z27" s="277"/>
    </row>
    <row r="28" spans="9:26" ht="13.5">
      <c r="I28" s="267"/>
      <c r="J28" s="234"/>
      <c r="K28" s="234"/>
      <c r="L28" s="231"/>
      <c r="M28" s="282"/>
      <c r="N28" s="282"/>
      <c r="O28" s="282"/>
      <c r="P28" s="259"/>
      <c r="Q28" s="278"/>
      <c r="R28" s="279"/>
      <c r="S28" s="279"/>
      <c r="T28" s="279"/>
      <c r="U28" s="279"/>
      <c r="V28" s="279"/>
      <c r="W28" s="279"/>
      <c r="X28" s="279"/>
      <c r="Y28" s="279"/>
      <c r="Z28" s="280"/>
    </row>
    <row r="29" spans="9:26" ht="13.5">
      <c r="I29" s="267"/>
      <c r="J29" s="234"/>
      <c r="K29" s="234"/>
      <c r="L29" s="231"/>
      <c r="M29" s="256" t="s">
        <v>33</v>
      </c>
      <c r="N29" s="257"/>
      <c r="O29" s="257"/>
      <c r="P29" s="258"/>
      <c r="Q29" s="275"/>
      <c r="R29" s="276"/>
      <c r="S29" s="276"/>
      <c r="T29" s="276"/>
      <c r="U29" s="276"/>
      <c r="V29" s="276"/>
      <c r="W29" s="276"/>
      <c r="X29" s="276"/>
      <c r="Y29" s="276"/>
      <c r="Z29" s="277"/>
    </row>
    <row r="30" spans="9:26" ht="13.5">
      <c r="I30" s="267"/>
      <c r="J30" s="234"/>
      <c r="K30" s="234"/>
      <c r="L30" s="231"/>
      <c r="M30" s="259"/>
      <c r="N30" s="235"/>
      <c r="O30" s="235"/>
      <c r="P30" s="236"/>
      <c r="Q30" s="278"/>
      <c r="R30" s="279"/>
      <c r="S30" s="279"/>
      <c r="T30" s="279"/>
      <c r="U30" s="279"/>
      <c r="V30" s="279"/>
      <c r="W30" s="279"/>
      <c r="X30" s="279"/>
      <c r="Y30" s="279"/>
      <c r="Z30" s="280"/>
    </row>
    <row r="31" spans="9:26" ht="13.5">
      <c r="I31" s="267"/>
      <c r="J31" s="234"/>
      <c r="K31" s="234"/>
      <c r="L31" s="231"/>
      <c r="M31" s="256" t="s">
        <v>34</v>
      </c>
      <c r="N31" s="257"/>
      <c r="O31" s="257"/>
      <c r="P31" s="258"/>
      <c r="Q31" s="241"/>
      <c r="R31" s="242"/>
      <c r="S31" s="242"/>
      <c r="T31" s="242"/>
      <c r="U31" s="242"/>
      <c r="V31" s="242"/>
      <c r="W31" s="242"/>
      <c r="X31" s="242"/>
      <c r="Y31" s="242"/>
      <c r="Z31" s="243"/>
    </row>
    <row r="32" spans="9:26" ht="13.5">
      <c r="I32" s="267"/>
      <c r="J32" s="234"/>
      <c r="K32" s="234"/>
      <c r="L32" s="231"/>
      <c r="M32" s="259"/>
      <c r="N32" s="235"/>
      <c r="O32" s="235"/>
      <c r="P32" s="236"/>
      <c r="Q32" s="244"/>
      <c r="R32" s="245"/>
      <c r="S32" s="245"/>
      <c r="T32" s="245"/>
      <c r="U32" s="245"/>
      <c r="V32" s="245"/>
      <c r="W32" s="245"/>
      <c r="X32" s="245"/>
      <c r="Y32" s="245"/>
      <c r="Z32" s="246"/>
    </row>
    <row r="33" spans="9:26" ht="13.5">
      <c r="I33" s="267"/>
      <c r="J33" s="234"/>
      <c r="K33" s="234"/>
      <c r="L33" s="231"/>
      <c r="M33" s="256" t="s">
        <v>35</v>
      </c>
      <c r="N33" s="257"/>
      <c r="O33" s="257"/>
      <c r="P33" s="258"/>
      <c r="Q33" s="268"/>
      <c r="R33" s="269"/>
      <c r="S33" s="269"/>
      <c r="T33" s="269"/>
      <c r="U33" s="269"/>
      <c r="V33" s="269"/>
      <c r="W33" s="269"/>
      <c r="X33" s="269"/>
      <c r="Y33" s="269"/>
      <c r="Z33" s="270"/>
    </row>
    <row r="34" spans="9:26" ht="13.5">
      <c r="I34" s="267"/>
      <c r="J34" s="234"/>
      <c r="K34" s="234"/>
      <c r="L34" s="231"/>
      <c r="M34" s="267"/>
      <c r="N34" s="234"/>
      <c r="O34" s="234"/>
      <c r="P34" s="231"/>
      <c r="Q34" s="271"/>
      <c r="R34" s="272"/>
      <c r="S34" s="272"/>
      <c r="T34" s="272"/>
      <c r="U34" s="272"/>
      <c r="V34" s="272"/>
      <c r="W34" s="272"/>
      <c r="X34" s="272"/>
      <c r="Y34" s="272"/>
      <c r="Z34" s="273"/>
    </row>
    <row r="35" spans="9:26" ht="13.5">
      <c r="I35" s="267"/>
      <c r="J35" s="234"/>
      <c r="K35" s="234"/>
      <c r="L35" s="231"/>
      <c r="M35" s="267"/>
      <c r="N35" s="234"/>
      <c r="O35" s="234"/>
      <c r="P35" s="231"/>
      <c r="Q35" s="237"/>
      <c r="R35" s="238"/>
      <c r="S35" s="238"/>
      <c r="T35" s="238"/>
      <c r="U35" s="238"/>
      <c r="V35" s="238"/>
      <c r="W35" s="238"/>
      <c r="X35" s="238"/>
      <c r="Y35" s="234" t="s">
        <v>66</v>
      </c>
      <c r="Z35" s="231"/>
    </row>
    <row r="36" spans="9:26" ht="13.5">
      <c r="I36" s="259"/>
      <c r="J36" s="235"/>
      <c r="K36" s="235"/>
      <c r="L36" s="236"/>
      <c r="M36" s="259"/>
      <c r="N36" s="235"/>
      <c r="O36" s="235"/>
      <c r="P36" s="236"/>
      <c r="Q36" s="239"/>
      <c r="R36" s="240"/>
      <c r="S36" s="240"/>
      <c r="T36" s="240"/>
      <c r="U36" s="240"/>
      <c r="V36" s="240"/>
      <c r="W36" s="240"/>
      <c r="X36" s="240"/>
      <c r="Y36" s="235"/>
      <c r="Z36" s="236"/>
    </row>
    <row r="37" spans="9:26" ht="13.5"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9:26" ht="13.5"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3.5">
      <c r="I39" s="39" t="s">
        <v>61</v>
      </c>
    </row>
    <row r="41" spans="9:26" ht="13.5">
      <c r="I41" s="256" t="s">
        <v>36</v>
      </c>
      <c r="J41" s="257"/>
      <c r="K41" s="257"/>
      <c r="L41" s="258"/>
      <c r="M41" s="260"/>
      <c r="N41" s="247"/>
      <c r="O41" s="247"/>
      <c r="P41" s="247"/>
      <c r="Q41" s="247"/>
      <c r="R41" s="257" t="s">
        <v>37</v>
      </c>
      <c r="S41" s="257"/>
      <c r="T41" s="247"/>
      <c r="U41" s="247"/>
      <c r="V41" s="247"/>
      <c r="W41" s="247"/>
      <c r="X41" s="247"/>
      <c r="Y41" s="257" t="s">
        <v>38</v>
      </c>
      <c r="Z41" s="258"/>
    </row>
    <row r="42" spans="9:26" ht="13.5">
      <c r="I42" s="259"/>
      <c r="J42" s="235"/>
      <c r="K42" s="235"/>
      <c r="L42" s="236"/>
      <c r="M42" s="239"/>
      <c r="N42" s="240"/>
      <c r="O42" s="240"/>
      <c r="P42" s="240"/>
      <c r="Q42" s="240"/>
      <c r="R42" s="235"/>
      <c r="S42" s="235"/>
      <c r="T42" s="240"/>
      <c r="U42" s="240"/>
      <c r="V42" s="240"/>
      <c r="W42" s="240"/>
      <c r="X42" s="240"/>
      <c r="Y42" s="235"/>
      <c r="Z42" s="236"/>
    </row>
    <row r="43" spans="9:26" ht="13.5">
      <c r="I43" s="256" t="s">
        <v>39</v>
      </c>
      <c r="J43" s="257"/>
      <c r="K43" s="257"/>
      <c r="L43" s="258"/>
      <c r="M43" s="260" t="s">
        <v>40</v>
      </c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8"/>
    </row>
    <row r="44" spans="9:26" ht="13.5">
      <c r="I44" s="259"/>
      <c r="J44" s="235"/>
      <c r="K44" s="235"/>
      <c r="L44" s="236"/>
      <c r="M44" s="239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61"/>
    </row>
    <row r="45" spans="9:26" ht="13.5">
      <c r="I45" s="256" t="s">
        <v>41</v>
      </c>
      <c r="J45" s="257"/>
      <c r="K45" s="257"/>
      <c r="L45" s="258"/>
      <c r="M45" s="260"/>
      <c r="N45" s="262"/>
      <c r="O45" s="264"/>
      <c r="P45" s="262"/>
      <c r="Q45" s="264"/>
      <c r="R45" s="262"/>
      <c r="S45" s="264"/>
      <c r="T45" s="262"/>
      <c r="U45" s="264"/>
      <c r="V45" s="262"/>
      <c r="W45" s="264"/>
      <c r="X45" s="262"/>
      <c r="Y45" s="264"/>
      <c r="Z45" s="248"/>
    </row>
    <row r="46" spans="9:26" ht="13.5">
      <c r="I46" s="259"/>
      <c r="J46" s="235"/>
      <c r="K46" s="235"/>
      <c r="L46" s="236"/>
      <c r="M46" s="239"/>
      <c r="N46" s="263"/>
      <c r="O46" s="265"/>
      <c r="P46" s="263"/>
      <c r="Q46" s="265"/>
      <c r="R46" s="263"/>
      <c r="S46" s="265"/>
      <c r="T46" s="263"/>
      <c r="U46" s="265"/>
      <c r="V46" s="263"/>
      <c r="W46" s="265"/>
      <c r="X46" s="263"/>
      <c r="Y46" s="265"/>
      <c r="Z46" s="261"/>
    </row>
    <row r="47" spans="9:26" ht="13.5">
      <c r="I47" s="255" t="s">
        <v>42</v>
      </c>
      <c r="J47" s="255"/>
      <c r="K47" s="255"/>
      <c r="L47" s="255"/>
      <c r="M47" s="260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8"/>
    </row>
    <row r="48" spans="9:26" ht="13.5">
      <c r="I48" s="255"/>
      <c r="J48" s="255"/>
      <c r="K48" s="255"/>
      <c r="L48" s="255"/>
      <c r="M48" s="237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66"/>
    </row>
    <row r="49" spans="9:26" ht="13.5">
      <c r="I49" s="255"/>
      <c r="J49" s="255"/>
      <c r="K49" s="255"/>
      <c r="L49" s="255"/>
      <c r="M49" s="239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61"/>
    </row>
  </sheetData>
  <sheetProtection/>
  <mergeCells count="74">
    <mergeCell ref="O7:P7"/>
    <mergeCell ref="Q7:R7"/>
    <mergeCell ref="S7:T7"/>
    <mergeCell ref="M8:N9"/>
    <mergeCell ref="K8:L9"/>
    <mergeCell ref="I8:J9"/>
    <mergeCell ref="Q8:R9"/>
    <mergeCell ref="O8:P9"/>
    <mergeCell ref="E15:O15"/>
    <mergeCell ref="P15:T15"/>
    <mergeCell ref="U15:Z15"/>
    <mergeCell ref="E16:O16"/>
    <mergeCell ref="U7:V7"/>
    <mergeCell ref="W7:X7"/>
    <mergeCell ref="Y7:Z7"/>
    <mergeCell ref="I7:J7"/>
    <mergeCell ref="K7:L7"/>
    <mergeCell ref="M7:N7"/>
    <mergeCell ref="P16:T16"/>
    <mergeCell ref="U16:Z16"/>
    <mergeCell ref="D7:F9"/>
    <mergeCell ref="G7:H7"/>
    <mergeCell ref="C13:D19"/>
    <mergeCell ref="E13:F13"/>
    <mergeCell ref="L13:M13"/>
    <mergeCell ref="E14:O14"/>
    <mergeCell ref="P14:T14"/>
    <mergeCell ref="U14:Z14"/>
    <mergeCell ref="E19:T19"/>
    <mergeCell ref="U19:Z19"/>
    <mergeCell ref="E17:O17"/>
    <mergeCell ref="P17:T17"/>
    <mergeCell ref="U17:Z17"/>
    <mergeCell ref="E18:O18"/>
    <mergeCell ref="P18:T18"/>
    <mergeCell ref="U18:Z18"/>
    <mergeCell ref="M25:P25"/>
    <mergeCell ref="M29:P30"/>
    <mergeCell ref="Q29:Z30"/>
    <mergeCell ref="M31:P32"/>
    <mergeCell ref="M26:P26"/>
    <mergeCell ref="Q26:Z28"/>
    <mergeCell ref="M27:P27"/>
    <mergeCell ref="M28:P28"/>
    <mergeCell ref="W45:X46"/>
    <mergeCell ref="Y45:Z46"/>
    <mergeCell ref="M33:P36"/>
    <mergeCell ref="Q33:Z34"/>
    <mergeCell ref="I41:L42"/>
    <mergeCell ref="M41:Q42"/>
    <mergeCell ref="R41:S42"/>
    <mergeCell ref="T41:X42"/>
    <mergeCell ref="Y41:Z42"/>
    <mergeCell ref="I25:L36"/>
    <mergeCell ref="I47:L49"/>
    <mergeCell ref="I43:L44"/>
    <mergeCell ref="M43:Z44"/>
    <mergeCell ref="I45:L46"/>
    <mergeCell ref="M45:N46"/>
    <mergeCell ref="O45:P46"/>
    <mergeCell ref="Q45:R46"/>
    <mergeCell ref="M47:Z49"/>
    <mergeCell ref="S45:T46"/>
    <mergeCell ref="U45:V46"/>
    <mergeCell ref="G8:H9"/>
    <mergeCell ref="Y35:Z36"/>
    <mergeCell ref="Q35:X36"/>
    <mergeCell ref="Q31:Z32"/>
    <mergeCell ref="R25:T25"/>
    <mergeCell ref="V25:Z25"/>
    <mergeCell ref="Y8:Z9"/>
    <mergeCell ref="W8:X9"/>
    <mergeCell ref="U8:V9"/>
    <mergeCell ref="S8:T9"/>
  </mergeCells>
  <dataValidations count="1">
    <dataValidation type="list" allowBlank="1" showInputMessage="1" showErrorMessage="1" sqref="M43:Z44">
      <formula1>"普通,当座"</formula1>
    </dataValidation>
  </dataValidations>
  <printOptions/>
  <pageMargins left="0.787" right="0.787" top="0.7" bottom="0.75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6.25390625" style="92" customWidth="1"/>
  </cols>
  <sheetData>
    <row r="1" spans="2:19" ht="14.25">
      <c r="B1" s="72" t="s">
        <v>83</v>
      </c>
      <c r="C1" s="73"/>
      <c r="D1" s="73"/>
      <c r="E1" s="73"/>
      <c r="F1" s="73"/>
      <c r="G1" s="74"/>
      <c r="H1" s="72" t="s">
        <v>84</v>
      </c>
      <c r="I1" s="73"/>
      <c r="J1" s="73"/>
      <c r="K1" s="73"/>
      <c r="L1" s="73"/>
      <c r="M1" s="74">
        <v>1.018</v>
      </c>
      <c r="N1" s="72" t="s">
        <v>85</v>
      </c>
      <c r="O1" s="73"/>
      <c r="P1" s="73"/>
      <c r="Q1" s="73"/>
      <c r="R1" s="73"/>
      <c r="S1" s="74">
        <v>1.036</v>
      </c>
    </row>
    <row r="2" spans="2:19" ht="14.25">
      <c r="B2" s="75"/>
      <c r="C2" s="76" t="s">
        <v>75</v>
      </c>
      <c r="D2" s="77"/>
      <c r="E2" s="74"/>
      <c r="F2" s="76" t="s">
        <v>76</v>
      </c>
      <c r="G2" s="78"/>
      <c r="H2" s="75"/>
      <c r="I2" s="76" t="s">
        <v>75</v>
      </c>
      <c r="J2" s="77"/>
      <c r="K2" s="74"/>
      <c r="L2" s="76" t="s">
        <v>76</v>
      </c>
      <c r="M2" s="78"/>
      <c r="N2" s="75"/>
      <c r="O2" s="76" t="s">
        <v>75</v>
      </c>
      <c r="P2" s="77"/>
      <c r="Q2" s="74"/>
      <c r="R2" s="76" t="s">
        <v>76</v>
      </c>
      <c r="S2" s="78"/>
    </row>
    <row r="3" spans="2:19" ht="14.25">
      <c r="B3" s="79" t="s">
        <v>77</v>
      </c>
      <c r="C3" s="80" t="s">
        <v>65</v>
      </c>
      <c r="D3" s="79" t="s">
        <v>78</v>
      </c>
      <c r="E3" s="79" t="s">
        <v>77</v>
      </c>
      <c r="F3" s="80" t="s">
        <v>65</v>
      </c>
      <c r="G3" s="79" t="s">
        <v>78</v>
      </c>
      <c r="H3" s="79" t="s">
        <v>77</v>
      </c>
      <c r="I3" s="80" t="s">
        <v>65</v>
      </c>
      <c r="J3" s="79" t="s">
        <v>78</v>
      </c>
      <c r="K3" s="79" t="s">
        <v>77</v>
      </c>
      <c r="L3" s="80" t="s">
        <v>65</v>
      </c>
      <c r="M3" s="79" t="s">
        <v>78</v>
      </c>
      <c r="N3" s="79" t="s">
        <v>77</v>
      </c>
      <c r="O3" s="80" t="s">
        <v>65</v>
      </c>
      <c r="P3" s="79" t="s">
        <v>78</v>
      </c>
      <c r="Q3" s="79" t="s">
        <v>77</v>
      </c>
      <c r="R3" s="80" t="s">
        <v>65</v>
      </c>
      <c r="S3" s="79" t="s">
        <v>78</v>
      </c>
    </row>
    <row r="4" spans="1:19" ht="14.25">
      <c r="A4" s="91">
        <v>0.5</v>
      </c>
      <c r="B4" s="112">
        <v>1060</v>
      </c>
      <c r="C4" s="113">
        <f aca="true" t="shared" si="0" ref="C4:C23">ROUNDDOWN(B4*0.1,0)</f>
        <v>106</v>
      </c>
      <c r="D4" s="114">
        <f>B4-C4</f>
        <v>954</v>
      </c>
      <c r="E4" s="81">
        <v>2560</v>
      </c>
      <c r="F4" s="113">
        <f>ROUNDDOWN(E4*0.1,0)</f>
        <v>256</v>
      </c>
      <c r="G4" s="114">
        <f>E4-F4</f>
        <v>2304</v>
      </c>
      <c r="H4" s="114">
        <f>ROUNDDOWN(B4*$M$1,0)</f>
        <v>1079</v>
      </c>
      <c r="I4" s="113">
        <f>ROUNDDOWN(H4*0.1,0)</f>
        <v>107</v>
      </c>
      <c r="J4" s="114">
        <f>H4-I4</f>
        <v>972</v>
      </c>
      <c r="K4" s="114">
        <f>ROUNDDOWN(E4*$M$1,0)</f>
        <v>2606</v>
      </c>
      <c r="L4" s="113">
        <f>ROUNDDOWN(K4*0.1,0)</f>
        <v>260</v>
      </c>
      <c r="M4" s="114">
        <f>K4-L4</f>
        <v>2346</v>
      </c>
      <c r="N4" s="114">
        <f>ROUNDDOWN(B4*$S$1,0)</f>
        <v>1098</v>
      </c>
      <c r="O4" s="113">
        <f>ROUNDDOWN(N4*0.1,0)</f>
        <v>109</v>
      </c>
      <c r="P4" s="114">
        <f>N4-O4</f>
        <v>989</v>
      </c>
      <c r="Q4" s="114">
        <f>ROUNDDOWN(E4*$S$1,0)</f>
        <v>2652</v>
      </c>
      <c r="R4" s="113">
        <f>ROUNDDOWN(Q4*0.1,0)</f>
        <v>265</v>
      </c>
      <c r="S4" s="114">
        <f>Q4-R4</f>
        <v>2387</v>
      </c>
    </row>
    <row r="5" spans="1:19" ht="14.25">
      <c r="A5" s="91">
        <v>1</v>
      </c>
      <c r="B5" s="112">
        <v>1970</v>
      </c>
      <c r="C5" s="113">
        <f t="shared" si="0"/>
        <v>197</v>
      </c>
      <c r="D5" s="114">
        <f aca="true" t="shared" si="1" ref="D5:D23">B5-C5</f>
        <v>1773</v>
      </c>
      <c r="E5" s="81">
        <v>4040</v>
      </c>
      <c r="F5" s="113">
        <f aca="true" t="shared" si="2" ref="F5:F23">ROUNDDOWN(E5*0.1,0)</f>
        <v>404</v>
      </c>
      <c r="G5" s="114">
        <f aca="true" t="shared" si="3" ref="G5:G23">E5-F5</f>
        <v>3636</v>
      </c>
      <c r="H5" s="114">
        <f aca="true" t="shared" si="4" ref="H5:H23">ROUNDDOWN(B5*$M$1,0)</f>
        <v>2005</v>
      </c>
      <c r="I5" s="113">
        <f aca="true" t="shared" si="5" ref="I5:I23">ROUNDDOWN(H5*0.1,0)</f>
        <v>200</v>
      </c>
      <c r="J5" s="114">
        <f aca="true" t="shared" si="6" ref="J5:J23">H5-I5</f>
        <v>1805</v>
      </c>
      <c r="K5" s="114">
        <f aca="true" t="shared" si="7" ref="K5:K22">ROUNDDOWN(E5*$M$1,0)</f>
        <v>4112</v>
      </c>
      <c r="L5" s="113">
        <f aca="true" t="shared" si="8" ref="L5:L23">ROUNDDOWN(K5*0.1,0)</f>
        <v>411</v>
      </c>
      <c r="M5" s="114">
        <f aca="true" t="shared" si="9" ref="M5:M23">K5-L5</f>
        <v>3701</v>
      </c>
      <c r="N5" s="114">
        <f aca="true" t="shared" si="10" ref="N5:N23">ROUNDDOWN(B5*$S$1,0)</f>
        <v>2040</v>
      </c>
      <c r="O5" s="113">
        <f aca="true" t="shared" si="11" ref="O5:O23">ROUNDDOWN(N5*0.1,0)</f>
        <v>204</v>
      </c>
      <c r="P5" s="114">
        <f aca="true" t="shared" si="12" ref="P5:P23">N5-O5</f>
        <v>1836</v>
      </c>
      <c r="Q5" s="114">
        <f aca="true" t="shared" si="13" ref="Q5:Q22">ROUNDDOWN(E5*$S$1,0)</f>
        <v>4185</v>
      </c>
      <c r="R5" s="113">
        <f aca="true" t="shared" si="14" ref="R5:R23">ROUNDDOWN(Q5*0.1,0)</f>
        <v>418</v>
      </c>
      <c r="S5" s="114">
        <f aca="true" t="shared" si="15" ref="S5:S23">Q5-R5</f>
        <v>3767</v>
      </c>
    </row>
    <row r="6" spans="1:19" ht="14.25">
      <c r="A6" s="91">
        <v>1.5</v>
      </c>
      <c r="B6" s="112">
        <v>2750</v>
      </c>
      <c r="C6" s="113">
        <f t="shared" si="0"/>
        <v>275</v>
      </c>
      <c r="D6" s="114">
        <f t="shared" si="1"/>
        <v>2475</v>
      </c>
      <c r="E6" s="81">
        <v>5870</v>
      </c>
      <c r="F6" s="113">
        <f t="shared" si="2"/>
        <v>587</v>
      </c>
      <c r="G6" s="114">
        <f t="shared" si="3"/>
        <v>5283</v>
      </c>
      <c r="H6" s="114">
        <f t="shared" si="4"/>
        <v>2799</v>
      </c>
      <c r="I6" s="113">
        <f t="shared" si="5"/>
        <v>279</v>
      </c>
      <c r="J6" s="114">
        <f t="shared" si="6"/>
        <v>2520</v>
      </c>
      <c r="K6" s="114">
        <f t="shared" si="7"/>
        <v>5975</v>
      </c>
      <c r="L6" s="113">
        <f t="shared" si="8"/>
        <v>597</v>
      </c>
      <c r="M6" s="114">
        <f t="shared" si="9"/>
        <v>5378</v>
      </c>
      <c r="N6" s="114">
        <f t="shared" si="10"/>
        <v>2849</v>
      </c>
      <c r="O6" s="113">
        <f t="shared" si="11"/>
        <v>284</v>
      </c>
      <c r="P6" s="114">
        <f t="shared" si="12"/>
        <v>2565</v>
      </c>
      <c r="Q6" s="114">
        <f t="shared" si="13"/>
        <v>6081</v>
      </c>
      <c r="R6" s="113">
        <f t="shared" si="14"/>
        <v>608</v>
      </c>
      <c r="S6" s="114">
        <f t="shared" si="15"/>
        <v>5473</v>
      </c>
    </row>
    <row r="7" spans="1:19" ht="14.25">
      <c r="A7" s="91">
        <v>2</v>
      </c>
      <c r="B7" s="112">
        <f>B6+690</f>
        <v>3440</v>
      </c>
      <c r="C7" s="113">
        <f t="shared" si="0"/>
        <v>344</v>
      </c>
      <c r="D7" s="114">
        <f t="shared" si="1"/>
        <v>3096</v>
      </c>
      <c r="E7" s="81">
        <f aca="true" t="shared" si="16" ref="E7:E23">E6+830</f>
        <v>6700</v>
      </c>
      <c r="F7" s="113">
        <f t="shared" si="2"/>
        <v>670</v>
      </c>
      <c r="G7" s="114">
        <f t="shared" si="3"/>
        <v>6030</v>
      </c>
      <c r="H7" s="114">
        <f t="shared" si="4"/>
        <v>3501</v>
      </c>
      <c r="I7" s="113">
        <f t="shared" si="5"/>
        <v>350</v>
      </c>
      <c r="J7" s="114">
        <f t="shared" si="6"/>
        <v>3151</v>
      </c>
      <c r="K7" s="114">
        <f t="shared" si="7"/>
        <v>6820</v>
      </c>
      <c r="L7" s="113">
        <f t="shared" si="8"/>
        <v>682</v>
      </c>
      <c r="M7" s="114">
        <f t="shared" si="9"/>
        <v>6138</v>
      </c>
      <c r="N7" s="114">
        <f t="shared" si="10"/>
        <v>3563</v>
      </c>
      <c r="O7" s="113">
        <f t="shared" si="11"/>
        <v>356</v>
      </c>
      <c r="P7" s="114">
        <f t="shared" si="12"/>
        <v>3207</v>
      </c>
      <c r="Q7" s="114">
        <f t="shared" si="13"/>
        <v>6941</v>
      </c>
      <c r="R7" s="113">
        <f t="shared" si="14"/>
        <v>694</v>
      </c>
      <c r="S7" s="114">
        <f t="shared" si="15"/>
        <v>6247</v>
      </c>
    </row>
    <row r="8" spans="1:19" ht="14.25">
      <c r="A8" s="91">
        <v>2.5</v>
      </c>
      <c r="B8" s="112">
        <f aca="true" t="shared" si="17" ref="B8:B23">B7+690</f>
        <v>4130</v>
      </c>
      <c r="C8" s="113">
        <f t="shared" si="0"/>
        <v>413</v>
      </c>
      <c r="D8" s="114">
        <f t="shared" si="1"/>
        <v>3717</v>
      </c>
      <c r="E8" s="81">
        <f t="shared" si="16"/>
        <v>7530</v>
      </c>
      <c r="F8" s="113">
        <f t="shared" si="2"/>
        <v>753</v>
      </c>
      <c r="G8" s="114">
        <f t="shared" si="3"/>
        <v>6777</v>
      </c>
      <c r="H8" s="114">
        <f t="shared" si="4"/>
        <v>4204</v>
      </c>
      <c r="I8" s="113">
        <f t="shared" si="5"/>
        <v>420</v>
      </c>
      <c r="J8" s="114">
        <f t="shared" si="6"/>
        <v>3784</v>
      </c>
      <c r="K8" s="114">
        <f t="shared" si="7"/>
        <v>7665</v>
      </c>
      <c r="L8" s="113">
        <f t="shared" si="8"/>
        <v>766</v>
      </c>
      <c r="M8" s="114">
        <f t="shared" si="9"/>
        <v>6899</v>
      </c>
      <c r="N8" s="114">
        <f t="shared" si="10"/>
        <v>4278</v>
      </c>
      <c r="O8" s="113">
        <f t="shared" si="11"/>
        <v>427</v>
      </c>
      <c r="P8" s="114">
        <f t="shared" si="12"/>
        <v>3851</v>
      </c>
      <c r="Q8" s="114">
        <f t="shared" si="13"/>
        <v>7801</v>
      </c>
      <c r="R8" s="113">
        <f t="shared" si="14"/>
        <v>780</v>
      </c>
      <c r="S8" s="114">
        <f t="shared" si="15"/>
        <v>7021</v>
      </c>
    </row>
    <row r="9" spans="1:19" ht="14.25">
      <c r="A9" s="91">
        <v>3</v>
      </c>
      <c r="B9" s="112">
        <f t="shared" si="17"/>
        <v>4820</v>
      </c>
      <c r="C9" s="113">
        <f t="shared" si="0"/>
        <v>482</v>
      </c>
      <c r="D9" s="114">
        <f t="shared" si="1"/>
        <v>4338</v>
      </c>
      <c r="E9" s="81">
        <f t="shared" si="16"/>
        <v>8360</v>
      </c>
      <c r="F9" s="113">
        <f t="shared" si="2"/>
        <v>836</v>
      </c>
      <c r="G9" s="114">
        <f t="shared" si="3"/>
        <v>7524</v>
      </c>
      <c r="H9" s="114">
        <f t="shared" si="4"/>
        <v>4906</v>
      </c>
      <c r="I9" s="113">
        <f t="shared" si="5"/>
        <v>490</v>
      </c>
      <c r="J9" s="114">
        <f t="shared" si="6"/>
        <v>4416</v>
      </c>
      <c r="K9" s="114">
        <f t="shared" si="7"/>
        <v>8510</v>
      </c>
      <c r="L9" s="113">
        <f t="shared" si="8"/>
        <v>851</v>
      </c>
      <c r="M9" s="114">
        <f t="shared" si="9"/>
        <v>7659</v>
      </c>
      <c r="N9" s="114">
        <f t="shared" si="10"/>
        <v>4993</v>
      </c>
      <c r="O9" s="113">
        <f t="shared" si="11"/>
        <v>499</v>
      </c>
      <c r="P9" s="114">
        <f t="shared" si="12"/>
        <v>4494</v>
      </c>
      <c r="Q9" s="114">
        <f t="shared" si="13"/>
        <v>8660</v>
      </c>
      <c r="R9" s="113">
        <f t="shared" si="14"/>
        <v>866</v>
      </c>
      <c r="S9" s="114">
        <f t="shared" si="15"/>
        <v>7794</v>
      </c>
    </row>
    <row r="10" spans="1:19" ht="17.25" customHeight="1">
      <c r="A10" s="91">
        <v>3.5</v>
      </c>
      <c r="B10" s="112">
        <f t="shared" si="17"/>
        <v>5510</v>
      </c>
      <c r="C10" s="113">
        <f t="shared" si="0"/>
        <v>551</v>
      </c>
      <c r="D10" s="114">
        <f t="shared" si="1"/>
        <v>4959</v>
      </c>
      <c r="E10" s="81">
        <f t="shared" si="16"/>
        <v>9190</v>
      </c>
      <c r="F10" s="113">
        <f t="shared" si="2"/>
        <v>919</v>
      </c>
      <c r="G10" s="114">
        <f t="shared" si="3"/>
        <v>8271</v>
      </c>
      <c r="H10" s="114">
        <f t="shared" si="4"/>
        <v>5609</v>
      </c>
      <c r="I10" s="113">
        <f t="shared" si="5"/>
        <v>560</v>
      </c>
      <c r="J10" s="114">
        <f t="shared" si="6"/>
        <v>5049</v>
      </c>
      <c r="K10" s="114">
        <f t="shared" si="7"/>
        <v>9355</v>
      </c>
      <c r="L10" s="113">
        <f t="shared" si="8"/>
        <v>935</v>
      </c>
      <c r="M10" s="114">
        <f t="shared" si="9"/>
        <v>8420</v>
      </c>
      <c r="N10" s="114">
        <f t="shared" si="10"/>
        <v>5708</v>
      </c>
      <c r="O10" s="113">
        <f t="shared" si="11"/>
        <v>570</v>
      </c>
      <c r="P10" s="114">
        <f t="shared" si="12"/>
        <v>5138</v>
      </c>
      <c r="Q10" s="114">
        <f t="shared" si="13"/>
        <v>9520</v>
      </c>
      <c r="R10" s="113">
        <f t="shared" si="14"/>
        <v>952</v>
      </c>
      <c r="S10" s="114">
        <f t="shared" si="15"/>
        <v>8568</v>
      </c>
    </row>
    <row r="11" spans="1:19" ht="14.25">
      <c r="A11" s="91">
        <v>4</v>
      </c>
      <c r="B11" s="112">
        <f t="shared" si="17"/>
        <v>6200</v>
      </c>
      <c r="C11" s="113">
        <f t="shared" si="0"/>
        <v>620</v>
      </c>
      <c r="D11" s="114">
        <f t="shared" si="1"/>
        <v>5580</v>
      </c>
      <c r="E11" s="81">
        <f t="shared" si="16"/>
        <v>10020</v>
      </c>
      <c r="F11" s="113">
        <f t="shared" si="2"/>
        <v>1002</v>
      </c>
      <c r="G11" s="114">
        <f t="shared" si="3"/>
        <v>9018</v>
      </c>
      <c r="H11" s="114">
        <f t="shared" si="4"/>
        <v>6311</v>
      </c>
      <c r="I11" s="113">
        <f t="shared" si="5"/>
        <v>631</v>
      </c>
      <c r="J11" s="114">
        <f t="shared" si="6"/>
        <v>5680</v>
      </c>
      <c r="K11" s="114">
        <f t="shared" si="7"/>
        <v>10200</v>
      </c>
      <c r="L11" s="113">
        <f t="shared" si="8"/>
        <v>1020</v>
      </c>
      <c r="M11" s="114">
        <f t="shared" si="9"/>
        <v>9180</v>
      </c>
      <c r="N11" s="114">
        <f t="shared" si="10"/>
        <v>6423</v>
      </c>
      <c r="O11" s="113">
        <f t="shared" si="11"/>
        <v>642</v>
      </c>
      <c r="P11" s="114">
        <f t="shared" si="12"/>
        <v>5781</v>
      </c>
      <c r="Q11" s="114">
        <f t="shared" si="13"/>
        <v>10380</v>
      </c>
      <c r="R11" s="113">
        <f t="shared" si="14"/>
        <v>1038</v>
      </c>
      <c r="S11" s="114">
        <f t="shared" si="15"/>
        <v>9342</v>
      </c>
    </row>
    <row r="12" spans="1:19" ht="14.25">
      <c r="A12" s="91">
        <v>4.5</v>
      </c>
      <c r="B12" s="112">
        <f t="shared" si="17"/>
        <v>6890</v>
      </c>
      <c r="C12" s="113">
        <f t="shared" si="0"/>
        <v>689</v>
      </c>
      <c r="D12" s="114">
        <f t="shared" si="1"/>
        <v>6201</v>
      </c>
      <c r="E12" s="81">
        <f t="shared" si="16"/>
        <v>10850</v>
      </c>
      <c r="F12" s="113">
        <f t="shared" si="2"/>
        <v>1085</v>
      </c>
      <c r="G12" s="114">
        <f t="shared" si="3"/>
        <v>9765</v>
      </c>
      <c r="H12" s="114">
        <f t="shared" si="4"/>
        <v>7014</v>
      </c>
      <c r="I12" s="113">
        <f t="shared" si="5"/>
        <v>701</v>
      </c>
      <c r="J12" s="114">
        <f t="shared" si="6"/>
        <v>6313</v>
      </c>
      <c r="K12" s="114">
        <f t="shared" si="7"/>
        <v>11045</v>
      </c>
      <c r="L12" s="113">
        <f t="shared" si="8"/>
        <v>1104</v>
      </c>
      <c r="M12" s="114">
        <f t="shared" si="9"/>
        <v>9941</v>
      </c>
      <c r="N12" s="114">
        <f t="shared" si="10"/>
        <v>7138</v>
      </c>
      <c r="O12" s="113">
        <f t="shared" si="11"/>
        <v>713</v>
      </c>
      <c r="P12" s="114">
        <f t="shared" si="12"/>
        <v>6425</v>
      </c>
      <c r="Q12" s="114">
        <f t="shared" si="13"/>
        <v>11240</v>
      </c>
      <c r="R12" s="113">
        <f t="shared" si="14"/>
        <v>1124</v>
      </c>
      <c r="S12" s="114">
        <f t="shared" si="15"/>
        <v>10116</v>
      </c>
    </row>
    <row r="13" spans="1:19" ht="14.25">
      <c r="A13" s="91">
        <v>5</v>
      </c>
      <c r="B13" s="112">
        <f t="shared" si="17"/>
        <v>7580</v>
      </c>
      <c r="C13" s="113">
        <f t="shared" si="0"/>
        <v>758</v>
      </c>
      <c r="D13" s="114">
        <f t="shared" si="1"/>
        <v>6822</v>
      </c>
      <c r="E13" s="81">
        <f t="shared" si="16"/>
        <v>11680</v>
      </c>
      <c r="F13" s="113">
        <f t="shared" si="2"/>
        <v>1168</v>
      </c>
      <c r="G13" s="114">
        <f t="shared" si="3"/>
        <v>10512</v>
      </c>
      <c r="H13" s="114">
        <f t="shared" si="4"/>
        <v>7716</v>
      </c>
      <c r="I13" s="113">
        <f t="shared" si="5"/>
        <v>771</v>
      </c>
      <c r="J13" s="114">
        <f t="shared" si="6"/>
        <v>6945</v>
      </c>
      <c r="K13" s="114">
        <f t="shared" si="7"/>
        <v>11890</v>
      </c>
      <c r="L13" s="113">
        <f t="shared" si="8"/>
        <v>1189</v>
      </c>
      <c r="M13" s="114">
        <f t="shared" si="9"/>
        <v>10701</v>
      </c>
      <c r="N13" s="114">
        <f t="shared" si="10"/>
        <v>7852</v>
      </c>
      <c r="O13" s="113">
        <f t="shared" si="11"/>
        <v>785</v>
      </c>
      <c r="P13" s="114">
        <f t="shared" si="12"/>
        <v>7067</v>
      </c>
      <c r="Q13" s="114">
        <f t="shared" si="13"/>
        <v>12100</v>
      </c>
      <c r="R13" s="113">
        <f t="shared" si="14"/>
        <v>1210</v>
      </c>
      <c r="S13" s="114">
        <f t="shared" si="15"/>
        <v>10890</v>
      </c>
    </row>
    <row r="14" spans="1:19" ht="14.25">
      <c r="A14" s="91">
        <v>5.5</v>
      </c>
      <c r="B14" s="112">
        <f t="shared" si="17"/>
        <v>8270</v>
      </c>
      <c r="C14" s="113">
        <f t="shared" si="0"/>
        <v>827</v>
      </c>
      <c r="D14" s="114">
        <f t="shared" si="1"/>
        <v>7443</v>
      </c>
      <c r="E14" s="81">
        <f t="shared" si="16"/>
        <v>12510</v>
      </c>
      <c r="F14" s="113">
        <f t="shared" si="2"/>
        <v>1251</v>
      </c>
      <c r="G14" s="114">
        <f t="shared" si="3"/>
        <v>11259</v>
      </c>
      <c r="H14" s="114">
        <f t="shared" si="4"/>
        <v>8418</v>
      </c>
      <c r="I14" s="113">
        <f t="shared" si="5"/>
        <v>841</v>
      </c>
      <c r="J14" s="114">
        <f t="shared" si="6"/>
        <v>7577</v>
      </c>
      <c r="K14" s="114">
        <f t="shared" si="7"/>
        <v>12735</v>
      </c>
      <c r="L14" s="113">
        <f t="shared" si="8"/>
        <v>1273</v>
      </c>
      <c r="M14" s="114">
        <f t="shared" si="9"/>
        <v>11462</v>
      </c>
      <c r="N14" s="114">
        <f t="shared" si="10"/>
        <v>8567</v>
      </c>
      <c r="O14" s="113">
        <f t="shared" si="11"/>
        <v>856</v>
      </c>
      <c r="P14" s="114">
        <f t="shared" si="12"/>
        <v>7711</v>
      </c>
      <c r="Q14" s="114">
        <f t="shared" si="13"/>
        <v>12960</v>
      </c>
      <c r="R14" s="113">
        <f t="shared" si="14"/>
        <v>1296</v>
      </c>
      <c r="S14" s="114">
        <f t="shared" si="15"/>
        <v>11664</v>
      </c>
    </row>
    <row r="15" spans="1:19" ht="14.25">
      <c r="A15" s="91">
        <v>6</v>
      </c>
      <c r="B15" s="112">
        <f t="shared" si="17"/>
        <v>8960</v>
      </c>
      <c r="C15" s="113">
        <f t="shared" si="0"/>
        <v>896</v>
      </c>
      <c r="D15" s="114">
        <f t="shared" si="1"/>
        <v>8064</v>
      </c>
      <c r="E15" s="81">
        <f t="shared" si="16"/>
        <v>13340</v>
      </c>
      <c r="F15" s="113">
        <f t="shared" si="2"/>
        <v>1334</v>
      </c>
      <c r="G15" s="114">
        <f t="shared" si="3"/>
        <v>12006</v>
      </c>
      <c r="H15" s="114">
        <f t="shared" si="4"/>
        <v>9121</v>
      </c>
      <c r="I15" s="113">
        <f t="shared" si="5"/>
        <v>912</v>
      </c>
      <c r="J15" s="114">
        <f t="shared" si="6"/>
        <v>8209</v>
      </c>
      <c r="K15" s="114">
        <f t="shared" si="7"/>
        <v>13580</v>
      </c>
      <c r="L15" s="113">
        <f t="shared" si="8"/>
        <v>1358</v>
      </c>
      <c r="M15" s="114">
        <f t="shared" si="9"/>
        <v>12222</v>
      </c>
      <c r="N15" s="114">
        <f t="shared" si="10"/>
        <v>9282</v>
      </c>
      <c r="O15" s="113">
        <f t="shared" si="11"/>
        <v>928</v>
      </c>
      <c r="P15" s="114">
        <f t="shared" si="12"/>
        <v>8354</v>
      </c>
      <c r="Q15" s="114">
        <f t="shared" si="13"/>
        <v>13820</v>
      </c>
      <c r="R15" s="113">
        <f t="shared" si="14"/>
        <v>1382</v>
      </c>
      <c r="S15" s="114">
        <f t="shared" si="15"/>
        <v>12438</v>
      </c>
    </row>
    <row r="16" spans="1:19" ht="14.25">
      <c r="A16" s="91">
        <v>6.5</v>
      </c>
      <c r="B16" s="112">
        <f t="shared" si="17"/>
        <v>9650</v>
      </c>
      <c r="C16" s="113">
        <f t="shared" si="0"/>
        <v>965</v>
      </c>
      <c r="D16" s="114">
        <f t="shared" si="1"/>
        <v>8685</v>
      </c>
      <c r="E16" s="81">
        <f t="shared" si="16"/>
        <v>14170</v>
      </c>
      <c r="F16" s="113">
        <f t="shared" si="2"/>
        <v>1417</v>
      </c>
      <c r="G16" s="114">
        <f t="shared" si="3"/>
        <v>12753</v>
      </c>
      <c r="H16" s="114">
        <f t="shared" si="4"/>
        <v>9823</v>
      </c>
      <c r="I16" s="113">
        <f t="shared" si="5"/>
        <v>982</v>
      </c>
      <c r="J16" s="114">
        <f t="shared" si="6"/>
        <v>8841</v>
      </c>
      <c r="K16" s="114">
        <f t="shared" si="7"/>
        <v>14425</v>
      </c>
      <c r="L16" s="113">
        <f t="shared" si="8"/>
        <v>1442</v>
      </c>
      <c r="M16" s="114">
        <f t="shared" si="9"/>
        <v>12983</v>
      </c>
      <c r="N16" s="114">
        <f t="shared" si="10"/>
        <v>9997</v>
      </c>
      <c r="O16" s="113">
        <f t="shared" si="11"/>
        <v>999</v>
      </c>
      <c r="P16" s="114">
        <f t="shared" si="12"/>
        <v>8998</v>
      </c>
      <c r="Q16" s="114">
        <f t="shared" si="13"/>
        <v>14680</v>
      </c>
      <c r="R16" s="113">
        <f t="shared" si="14"/>
        <v>1468</v>
      </c>
      <c r="S16" s="114">
        <f t="shared" si="15"/>
        <v>13212</v>
      </c>
    </row>
    <row r="17" spans="1:19" ht="14.25">
      <c r="A17" s="91">
        <v>7</v>
      </c>
      <c r="B17" s="112">
        <f t="shared" si="17"/>
        <v>10340</v>
      </c>
      <c r="C17" s="113">
        <f t="shared" si="0"/>
        <v>1034</v>
      </c>
      <c r="D17" s="114">
        <f t="shared" si="1"/>
        <v>9306</v>
      </c>
      <c r="E17" s="81">
        <f t="shared" si="16"/>
        <v>15000</v>
      </c>
      <c r="F17" s="113">
        <f t="shared" si="2"/>
        <v>1500</v>
      </c>
      <c r="G17" s="114">
        <f t="shared" si="3"/>
        <v>13500</v>
      </c>
      <c r="H17" s="114">
        <f t="shared" si="4"/>
        <v>10526</v>
      </c>
      <c r="I17" s="113">
        <f t="shared" si="5"/>
        <v>1052</v>
      </c>
      <c r="J17" s="114">
        <f t="shared" si="6"/>
        <v>9474</v>
      </c>
      <c r="K17" s="114">
        <f t="shared" si="7"/>
        <v>15270</v>
      </c>
      <c r="L17" s="113">
        <f t="shared" si="8"/>
        <v>1527</v>
      </c>
      <c r="M17" s="114">
        <f t="shared" si="9"/>
        <v>13743</v>
      </c>
      <c r="N17" s="114">
        <f t="shared" si="10"/>
        <v>10712</v>
      </c>
      <c r="O17" s="113">
        <f t="shared" si="11"/>
        <v>1071</v>
      </c>
      <c r="P17" s="114">
        <f t="shared" si="12"/>
        <v>9641</v>
      </c>
      <c r="Q17" s="114">
        <f t="shared" si="13"/>
        <v>15540</v>
      </c>
      <c r="R17" s="113">
        <f t="shared" si="14"/>
        <v>1554</v>
      </c>
      <c r="S17" s="114">
        <f t="shared" si="15"/>
        <v>13986</v>
      </c>
    </row>
    <row r="18" spans="1:19" ht="14.25">
      <c r="A18" s="91">
        <v>7.5</v>
      </c>
      <c r="B18" s="112">
        <f t="shared" si="17"/>
        <v>11030</v>
      </c>
      <c r="C18" s="113">
        <f t="shared" si="0"/>
        <v>1103</v>
      </c>
      <c r="D18" s="114">
        <f t="shared" si="1"/>
        <v>9927</v>
      </c>
      <c r="E18" s="81">
        <f t="shared" si="16"/>
        <v>15830</v>
      </c>
      <c r="F18" s="113">
        <f t="shared" si="2"/>
        <v>1583</v>
      </c>
      <c r="G18" s="114">
        <f t="shared" si="3"/>
        <v>14247</v>
      </c>
      <c r="H18" s="114">
        <f t="shared" si="4"/>
        <v>11228</v>
      </c>
      <c r="I18" s="113">
        <f t="shared" si="5"/>
        <v>1122</v>
      </c>
      <c r="J18" s="114">
        <f t="shared" si="6"/>
        <v>10106</v>
      </c>
      <c r="K18" s="114">
        <f t="shared" si="7"/>
        <v>16114</v>
      </c>
      <c r="L18" s="113">
        <f t="shared" si="8"/>
        <v>1611</v>
      </c>
      <c r="M18" s="114">
        <f t="shared" si="9"/>
        <v>14503</v>
      </c>
      <c r="N18" s="114">
        <f t="shared" si="10"/>
        <v>11427</v>
      </c>
      <c r="O18" s="113">
        <f t="shared" si="11"/>
        <v>1142</v>
      </c>
      <c r="P18" s="114">
        <f t="shared" si="12"/>
        <v>10285</v>
      </c>
      <c r="Q18" s="114">
        <f t="shared" si="13"/>
        <v>16399</v>
      </c>
      <c r="R18" s="113">
        <f t="shared" si="14"/>
        <v>1639</v>
      </c>
      <c r="S18" s="114">
        <f t="shared" si="15"/>
        <v>14760</v>
      </c>
    </row>
    <row r="19" spans="1:19" ht="14.25">
      <c r="A19" s="91">
        <v>8</v>
      </c>
      <c r="B19" s="112">
        <f t="shared" si="17"/>
        <v>11720</v>
      </c>
      <c r="C19" s="113">
        <f t="shared" si="0"/>
        <v>1172</v>
      </c>
      <c r="D19" s="114">
        <f t="shared" si="1"/>
        <v>10548</v>
      </c>
      <c r="E19" s="81">
        <f t="shared" si="16"/>
        <v>16660</v>
      </c>
      <c r="F19" s="113">
        <f t="shared" si="2"/>
        <v>1666</v>
      </c>
      <c r="G19" s="114">
        <f t="shared" si="3"/>
        <v>14994</v>
      </c>
      <c r="H19" s="114">
        <f t="shared" si="4"/>
        <v>11930</v>
      </c>
      <c r="I19" s="113">
        <f t="shared" si="5"/>
        <v>1193</v>
      </c>
      <c r="J19" s="114">
        <f t="shared" si="6"/>
        <v>10737</v>
      </c>
      <c r="K19" s="114">
        <f t="shared" si="7"/>
        <v>16959</v>
      </c>
      <c r="L19" s="113">
        <f t="shared" si="8"/>
        <v>1695</v>
      </c>
      <c r="M19" s="114">
        <f t="shared" si="9"/>
        <v>15264</v>
      </c>
      <c r="N19" s="114">
        <f t="shared" si="10"/>
        <v>12141</v>
      </c>
      <c r="O19" s="113">
        <f t="shared" si="11"/>
        <v>1214</v>
      </c>
      <c r="P19" s="114">
        <f t="shared" si="12"/>
        <v>10927</v>
      </c>
      <c r="Q19" s="114">
        <f t="shared" si="13"/>
        <v>17259</v>
      </c>
      <c r="R19" s="113">
        <f t="shared" si="14"/>
        <v>1725</v>
      </c>
      <c r="S19" s="114">
        <f t="shared" si="15"/>
        <v>15534</v>
      </c>
    </row>
    <row r="20" spans="1:19" ht="14.25">
      <c r="A20" s="91">
        <v>8.5</v>
      </c>
      <c r="B20" s="112">
        <f t="shared" si="17"/>
        <v>12410</v>
      </c>
      <c r="C20" s="113">
        <f t="shared" si="0"/>
        <v>1241</v>
      </c>
      <c r="D20" s="114">
        <f t="shared" si="1"/>
        <v>11169</v>
      </c>
      <c r="E20" s="81">
        <f t="shared" si="16"/>
        <v>17490</v>
      </c>
      <c r="F20" s="113">
        <f t="shared" si="2"/>
        <v>1749</v>
      </c>
      <c r="G20" s="114">
        <f t="shared" si="3"/>
        <v>15741</v>
      </c>
      <c r="H20" s="114">
        <f t="shared" si="4"/>
        <v>12633</v>
      </c>
      <c r="I20" s="113">
        <f t="shared" si="5"/>
        <v>1263</v>
      </c>
      <c r="J20" s="114">
        <f t="shared" si="6"/>
        <v>11370</v>
      </c>
      <c r="K20" s="114">
        <f t="shared" si="7"/>
        <v>17804</v>
      </c>
      <c r="L20" s="113">
        <f t="shared" si="8"/>
        <v>1780</v>
      </c>
      <c r="M20" s="114">
        <f t="shared" si="9"/>
        <v>16024</v>
      </c>
      <c r="N20" s="114">
        <f t="shared" si="10"/>
        <v>12856</v>
      </c>
      <c r="O20" s="113">
        <f t="shared" si="11"/>
        <v>1285</v>
      </c>
      <c r="P20" s="114">
        <f t="shared" si="12"/>
        <v>11571</v>
      </c>
      <c r="Q20" s="114">
        <f t="shared" si="13"/>
        <v>18119</v>
      </c>
      <c r="R20" s="113">
        <f t="shared" si="14"/>
        <v>1811</v>
      </c>
      <c r="S20" s="114">
        <f t="shared" si="15"/>
        <v>16308</v>
      </c>
    </row>
    <row r="21" spans="1:19" ht="14.25">
      <c r="A21" s="91">
        <v>9</v>
      </c>
      <c r="B21" s="112">
        <f t="shared" si="17"/>
        <v>13100</v>
      </c>
      <c r="C21" s="113">
        <f t="shared" si="0"/>
        <v>1310</v>
      </c>
      <c r="D21" s="114">
        <f t="shared" si="1"/>
        <v>11790</v>
      </c>
      <c r="E21" s="81">
        <f t="shared" si="16"/>
        <v>18320</v>
      </c>
      <c r="F21" s="113">
        <f t="shared" si="2"/>
        <v>1832</v>
      </c>
      <c r="G21" s="114">
        <f t="shared" si="3"/>
        <v>16488</v>
      </c>
      <c r="H21" s="114">
        <f t="shared" si="4"/>
        <v>13335</v>
      </c>
      <c r="I21" s="113">
        <f t="shared" si="5"/>
        <v>1333</v>
      </c>
      <c r="J21" s="114">
        <f t="shared" si="6"/>
        <v>12002</v>
      </c>
      <c r="K21" s="114">
        <f t="shared" si="7"/>
        <v>18649</v>
      </c>
      <c r="L21" s="113">
        <f t="shared" si="8"/>
        <v>1864</v>
      </c>
      <c r="M21" s="114">
        <f t="shared" si="9"/>
        <v>16785</v>
      </c>
      <c r="N21" s="114">
        <f t="shared" si="10"/>
        <v>13571</v>
      </c>
      <c r="O21" s="113">
        <f t="shared" si="11"/>
        <v>1357</v>
      </c>
      <c r="P21" s="114">
        <f t="shared" si="12"/>
        <v>12214</v>
      </c>
      <c r="Q21" s="114">
        <f t="shared" si="13"/>
        <v>18979</v>
      </c>
      <c r="R21" s="113">
        <f t="shared" si="14"/>
        <v>1897</v>
      </c>
      <c r="S21" s="114">
        <f t="shared" si="15"/>
        <v>17082</v>
      </c>
    </row>
    <row r="22" spans="1:19" ht="14.25">
      <c r="A22" s="91">
        <v>9.5</v>
      </c>
      <c r="B22" s="112">
        <f t="shared" si="17"/>
        <v>13790</v>
      </c>
      <c r="C22" s="113">
        <f t="shared" si="0"/>
        <v>1379</v>
      </c>
      <c r="D22" s="114">
        <f t="shared" si="1"/>
        <v>12411</v>
      </c>
      <c r="E22" s="81">
        <f t="shared" si="16"/>
        <v>19150</v>
      </c>
      <c r="F22" s="113">
        <f t="shared" si="2"/>
        <v>1915</v>
      </c>
      <c r="G22" s="114">
        <f t="shared" si="3"/>
        <v>17235</v>
      </c>
      <c r="H22" s="114">
        <f t="shared" si="4"/>
        <v>14038</v>
      </c>
      <c r="I22" s="113">
        <f t="shared" si="5"/>
        <v>1403</v>
      </c>
      <c r="J22" s="114">
        <f t="shared" si="6"/>
        <v>12635</v>
      </c>
      <c r="K22" s="114">
        <f t="shared" si="7"/>
        <v>19494</v>
      </c>
      <c r="L22" s="113">
        <f t="shared" si="8"/>
        <v>1949</v>
      </c>
      <c r="M22" s="114">
        <f t="shared" si="9"/>
        <v>17545</v>
      </c>
      <c r="N22" s="114">
        <f t="shared" si="10"/>
        <v>14286</v>
      </c>
      <c r="O22" s="113">
        <f t="shared" si="11"/>
        <v>1428</v>
      </c>
      <c r="P22" s="114">
        <f t="shared" si="12"/>
        <v>12858</v>
      </c>
      <c r="Q22" s="114">
        <f t="shared" si="13"/>
        <v>19839</v>
      </c>
      <c r="R22" s="113">
        <f t="shared" si="14"/>
        <v>1983</v>
      </c>
      <c r="S22" s="114">
        <f t="shared" si="15"/>
        <v>17856</v>
      </c>
    </row>
    <row r="23" spans="1:19" ht="14.25">
      <c r="A23" s="91">
        <v>10</v>
      </c>
      <c r="B23" s="112">
        <f t="shared" si="17"/>
        <v>14480</v>
      </c>
      <c r="C23" s="113">
        <f t="shared" si="0"/>
        <v>1448</v>
      </c>
      <c r="D23" s="114">
        <f t="shared" si="1"/>
        <v>13032</v>
      </c>
      <c r="E23" s="81">
        <f t="shared" si="16"/>
        <v>19980</v>
      </c>
      <c r="F23" s="113">
        <f t="shared" si="2"/>
        <v>1998</v>
      </c>
      <c r="G23" s="114">
        <f t="shared" si="3"/>
        <v>17982</v>
      </c>
      <c r="H23" s="114">
        <f t="shared" si="4"/>
        <v>14740</v>
      </c>
      <c r="I23" s="113">
        <f t="shared" si="5"/>
        <v>1474</v>
      </c>
      <c r="J23" s="114">
        <f t="shared" si="6"/>
        <v>13266</v>
      </c>
      <c r="K23" s="114">
        <f>ROUNDDOWN(E23*$M$1,0)</f>
        <v>20339</v>
      </c>
      <c r="L23" s="113">
        <f t="shared" si="8"/>
        <v>2033</v>
      </c>
      <c r="M23" s="114">
        <f t="shared" si="9"/>
        <v>18306</v>
      </c>
      <c r="N23" s="114">
        <f t="shared" si="10"/>
        <v>15001</v>
      </c>
      <c r="O23" s="113">
        <f t="shared" si="11"/>
        <v>1500</v>
      </c>
      <c r="P23" s="114">
        <f t="shared" si="12"/>
        <v>13501</v>
      </c>
      <c r="Q23" s="114">
        <f>ROUNDDOWN(E23*$S$1,0)</f>
        <v>20699</v>
      </c>
      <c r="R23" s="113">
        <f t="shared" si="14"/>
        <v>2069</v>
      </c>
      <c r="S23" s="114">
        <f t="shared" si="15"/>
        <v>18630</v>
      </c>
    </row>
    <row r="24" spans="1:19" ht="13.5">
      <c r="A24" s="92">
        <v>1</v>
      </c>
      <c r="B24">
        <v>2</v>
      </c>
      <c r="C24">
        <v>3</v>
      </c>
      <c r="D24">
        <v>4</v>
      </c>
      <c r="E24">
        <v>5</v>
      </c>
      <c r="F24">
        <v>6</v>
      </c>
      <c r="G24">
        <v>7</v>
      </c>
      <c r="H24">
        <v>8</v>
      </c>
      <c r="I24">
        <v>9</v>
      </c>
      <c r="J24">
        <v>10</v>
      </c>
      <c r="K24">
        <v>11</v>
      </c>
      <c r="L24">
        <v>12</v>
      </c>
      <c r="M24">
        <v>13</v>
      </c>
      <c r="N24">
        <v>14</v>
      </c>
      <c r="O24">
        <v>15</v>
      </c>
      <c r="P24">
        <v>16</v>
      </c>
      <c r="Q24">
        <v>17</v>
      </c>
      <c r="R24">
        <v>18</v>
      </c>
      <c r="S24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C8" sqref="C8:D8"/>
    </sheetView>
  </sheetViews>
  <sheetFormatPr defaultColWidth="2.50390625" defaultRowHeight="12" customHeight="1"/>
  <cols>
    <col min="1" max="1" width="4.875" style="50" customWidth="1"/>
    <col min="2" max="2" width="6.75390625" style="50" customWidth="1"/>
    <col min="3" max="3" width="4.875" style="50" customWidth="1"/>
    <col min="4" max="16" width="2.875" style="50" customWidth="1"/>
    <col min="17" max="17" width="8.75390625" style="50" customWidth="1"/>
    <col min="18" max="27" width="2.875" style="50" customWidth="1"/>
    <col min="28" max="28" width="2.50390625" style="50" customWidth="1"/>
    <col min="29" max="29" width="19.00390625" style="50" customWidth="1"/>
    <col min="30" max="16384" width="2.50390625" style="50" customWidth="1"/>
  </cols>
  <sheetData>
    <row r="1" spans="1:25" ht="23.25" customHeight="1" thickBot="1">
      <c r="A1" s="61"/>
      <c r="B1" s="84">
        <v>2024</v>
      </c>
      <c r="C1" s="61" t="s">
        <v>23</v>
      </c>
      <c r="D1" s="83">
        <v>7</v>
      </c>
      <c r="E1" s="61" t="s">
        <v>80</v>
      </c>
      <c r="F1" s="60" t="s">
        <v>69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58"/>
      <c r="V1" s="58"/>
      <c r="Y1" s="51"/>
    </row>
    <row r="2" spans="1:27" ht="19.5" customHeight="1">
      <c r="A2" s="55" t="s">
        <v>48</v>
      </c>
      <c r="B2" s="53"/>
      <c r="C2" s="53"/>
      <c r="D2" s="53"/>
      <c r="E2" s="53"/>
      <c r="F2" s="303" t="s">
        <v>86</v>
      </c>
      <c r="G2" s="304"/>
      <c r="H2" s="304"/>
      <c r="I2" s="304"/>
      <c r="J2" s="304"/>
      <c r="K2" s="304"/>
      <c r="L2" s="304"/>
      <c r="M2" s="304"/>
      <c r="N2" s="304"/>
      <c r="O2" s="305"/>
      <c r="P2" s="53" t="s">
        <v>58</v>
      </c>
      <c r="Q2" s="53"/>
      <c r="R2" s="53"/>
      <c r="S2" s="53"/>
      <c r="T2" s="53"/>
      <c r="U2" s="53"/>
      <c r="V2" s="53"/>
      <c r="W2" s="53"/>
      <c r="X2" s="53"/>
      <c r="Y2" s="54"/>
      <c r="Z2" s="52"/>
      <c r="AA2" s="52"/>
    </row>
    <row r="3" spans="1:27" ht="19.5" customHeight="1">
      <c r="A3" s="162" t="s">
        <v>46</v>
      </c>
      <c r="B3" s="163"/>
      <c r="C3" s="163"/>
      <c r="D3" s="163"/>
      <c r="E3" s="164"/>
      <c r="F3" s="123" t="s">
        <v>64</v>
      </c>
      <c r="G3" s="124"/>
      <c r="H3" s="124"/>
      <c r="I3" s="124"/>
      <c r="J3" s="124"/>
      <c r="K3" s="124"/>
      <c r="L3" s="124"/>
      <c r="M3" s="124"/>
      <c r="N3" s="124"/>
      <c r="O3" s="125"/>
      <c r="P3" s="306" t="s">
        <v>97</v>
      </c>
      <c r="Q3" s="138"/>
      <c r="R3" s="138"/>
      <c r="S3" s="138"/>
      <c r="T3" s="138"/>
      <c r="U3" s="138"/>
      <c r="V3" s="138"/>
      <c r="W3" s="138"/>
      <c r="X3" s="138"/>
      <c r="Y3" s="139"/>
      <c r="Z3" s="52"/>
      <c r="AA3" s="52"/>
    </row>
    <row r="4" spans="1:27" ht="19.5" customHeight="1">
      <c r="A4" s="56" t="s">
        <v>47</v>
      </c>
      <c r="B4" s="57"/>
      <c r="C4" s="57"/>
      <c r="D4" s="57"/>
      <c r="E4" s="57"/>
      <c r="F4" s="126"/>
      <c r="G4" s="127"/>
      <c r="H4" s="127"/>
      <c r="I4" s="127"/>
      <c r="J4" s="127"/>
      <c r="K4" s="127"/>
      <c r="L4" s="127"/>
      <c r="M4" s="127"/>
      <c r="N4" s="127"/>
      <c r="O4" s="128"/>
      <c r="P4" s="140"/>
      <c r="Q4" s="141"/>
      <c r="R4" s="141"/>
      <c r="S4" s="141"/>
      <c r="T4" s="141"/>
      <c r="U4" s="141"/>
      <c r="V4" s="141"/>
      <c r="W4" s="141"/>
      <c r="X4" s="141"/>
      <c r="Y4" s="142"/>
      <c r="Z4" s="52"/>
      <c r="AA4" s="52"/>
    </row>
    <row r="5" spans="1:27" ht="19.5" customHeight="1" thickBot="1">
      <c r="A5" s="62" t="s">
        <v>57</v>
      </c>
      <c r="B5" s="63"/>
      <c r="C5" s="63"/>
      <c r="D5" s="63"/>
      <c r="E5" s="64"/>
      <c r="F5" s="129"/>
      <c r="G5" s="130"/>
      <c r="H5" s="130"/>
      <c r="I5" s="130"/>
      <c r="J5" s="130"/>
      <c r="K5" s="130"/>
      <c r="L5" s="130"/>
      <c r="M5" s="130"/>
      <c r="N5" s="130"/>
      <c r="O5" s="131"/>
      <c r="P5" s="143"/>
      <c r="Q5" s="144"/>
      <c r="R5" s="144"/>
      <c r="S5" s="144"/>
      <c r="T5" s="144"/>
      <c r="U5" s="144"/>
      <c r="V5" s="144"/>
      <c r="W5" s="144"/>
      <c r="X5" s="144"/>
      <c r="Y5" s="145"/>
      <c r="Z5" s="52"/>
      <c r="AA5" s="52"/>
    </row>
    <row r="6" spans="1:28" ht="1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170"/>
      <c r="M6" s="170"/>
      <c r="N6" s="170"/>
      <c r="O6" s="170"/>
      <c r="P6" s="171"/>
      <c r="Q6" s="171"/>
      <c r="R6" s="52"/>
      <c r="S6" s="52"/>
      <c r="T6" s="52"/>
      <c r="U6" s="52"/>
      <c r="V6" s="52"/>
      <c r="W6" s="52"/>
      <c r="X6" s="52"/>
      <c r="Y6" s="52"/>
      <c r="Z6" s="169"/>
      <c r="AA6" s="169"/>
      <c r="AB6" s="70"/>
    </row>
    <row r="7" spans="1:25" ht="42" customHeight="1">
      <c r="A7" s="158" t="s">
        <v>49</v>
      </c>
      <c r="B7" s="159"/>
      <c r="C7" s="159" t="s">
        <v>50</v>
      </c>
      <c r="D7" s="159"/>
      <c r="E7" s="161" t="s">
        <v>67</v>
      </c>
      <c r="F7" s="121"/>
      <c r="G7" s="121"/>
      <c r="H7" s="121"/>
      <c r="I7" s="121"/>
      <c r="J7" s="122"/>
      <c r="K7" s="159" t="s">
        <v>43</v>
      </c>
      <c r="L7" s="159"/>
      <c r="M7" s="159"/>
      <c r="N7" s="159" t="s">
        <v>51</v>
      </c>
      <c r="O7" s="159"/>
      <c r="P7" s="120"/>
      <c r="Q7" s="87" t="s">
        <v>52</v>
      </c>
      <c r="R7" s="161" t="s">
        <v>53</v>
      </c>
      <c r="S7" s="172"/>
      <c r="T7" s="172"/>
      <c r="U7" s="173"/>
      <c r="V7" s="161" t="s">
        <v>62</v>
      </c>
      <c r="W7" s="121"/>
      <c r="X7" s="121"/>
      <c r="Y7" s="174"/>
    </row>
    <row r="8" spans="1:25" ht="19.5" customHeight="1">
      <c r="A8" s="150">
        <f>DATE(B1,D1,1)</f>
        <v>45474</v>
      </c>
      <c r="B8" s="151"/>
      <c r="C8" s="149" t="str">
        <f aca="true" t="shared" si="0" ref="C8:C38">TEXT(A8,"aaa")</f>
        <v>月</v>
      </c>
      <c r="D8" s="149"/>
      <c r="E8" s="146"/>
      <c r="F8" s="147"/>
      <c r="G8" s="147"/>
      <c r="H8" s="147"/>
      <c r="I8" s="147"/>
      <c r="J8" s="148"/>
      <c r="K8" s="155"/>
      <c r="L8" s="156"/>
      <c r="M8" s="157"/>
      <c r="N8" s="155"/>
      <c r="O8" s="156"/>
      <c r="P8" s="160"/>
      <c r="Q8" s="104">
        <f>IF(E8="","",(N8-K8)*24)</f>
      </c>
      <c r="R8" s="135"/>
      <c r="S8" s="133"/>
      <c r="T8" s="133"/>
      <c r="U8" s="136"/>
      <c r="V8" s="132"/>
      <c r="W8" s="133"/>
      <c r="X8" s="133"/>
      <c r="Y8" s="134"/>
    </row>
    <row r="9" spans="1:25" ht="19.5" customHeight="1">
      <c r="A9" s="150">
        <f>A8+1</f>
        <v>45475</v>
      </c>
      <c r="B9" s="151"/>
      <c r="C9" s="149" t="str">
        <f t="shared" si="0"/>
        <v>火</v>
      </c>
      <c r="D9" s="149"/>
      <c r="E9" s="146"/>
      <c r="F9" s="147"/>
      <c r="G9" s="147"/>
      <c r="H9" s="147"/>
      <c r="I9" s="147"/>
      <c r="J9" s="148"/>
      <c r="K9" s="153"/>
      <c r="L9" s="154"/>
      <c r="M9" s="154"/>
      <c r="N9" s="153"/>
      <c r="O9" s="154"/>
      <c r="P9" s="146"/>
      <c r="Q9" s="104">
        <f>IF(E9="","",(N9-K9)*24)</f>
      </c>
      <c r="R9" s="135"/>
      <c r="S9" s="133"/>
      <c r="T9" s="133"/>
      <c r="U9" s="136"/>
      <c r="V9" s="132"/>
      <c r="W9" s="133"/>
      <c r="X9" s="133"/>
      <c r="Y9" s="134"/>
    </row>
    <row r="10" spans="1:25" ht="19.5" customHeight="1">
      <c r="A10" s="150">
        <f aca="true" t="shared" si="1" ref="A10:A35">A9+1</f>
        <v>45476</v>
      </c>
      <c r="B10" s="151"/>
      <c r="C10" s="149" t="str">
        <f t="shared" si="0"/>
        <v>水</v>
      </c>
      <c r="D10" s="149"/>
      <c r="E10" s="146"/>
      <c r="F10" s="147"/>
      <c r="G10" s="147"/>
      <c r="H10" s="147"/>
      <c r="I10" s="147"/>
      <c r="J10" s="148"/>
      <c r="K10" s="153"/>
      <c r="L10" s="154"/>
      <c r="M10" s="154"/>
      <c r="N10" s="153"/>
      <c r="O10" s="154"/>
      <c r="P10" s="146"/>
      <c r="Q10" s="104">
        <f aca="true" t="shared" si="2" ref="Q10:Q39">IF(E10="","",(N10-K10)*24)</f>
      </c>
      <c r="R10" s="135"/>
      <c r="S10" s="133"/>
      <c r="T10" s="133"/>
      <c r="U10" s="136"/>
      <c r="V10" s="132"/>
      <c r="W10" s="133"/>
      <c r="X10" s="133"/>
      <c r="Y10" s="134"/>
    </row>
    <row r="11" spans="1:25" ht="19.5" customHeight="1">
      <c r="A11" s="150">
        <f t="shared" si="1"/>
        <v>45477</v>
      </c>
      <c r="B11" s="151"/>
      <c r="C11" s="149" t="str">
        <f t="shared" si="0"/>
        <v>木</v>
      </c>
      <c r="D11" s="149"/>
      <c r="E11" s="146"/>
      <c r="F11" s="147"/>
      <c r="G11" s="147"/>
      <c r="H11" s="147"/>
      <c r="I11" s="147"/>
      <c r="J11" s="148"/>
      <c r="K11" s="153"/>
      <c r="L11" s="154"/>
      <c r="M11" s="154"/>
      <c r="N11" s="153"/>
      <c r="O11" s="154"/>
      <c r="P11" s="146"/>
      <c r="Q11" s="104">
        <f t="shared" si="2"/>
      </c>
      <c r="R11" s="135"/>
      <c r="S11" s="133"/>
      <c r="T11" s="133"/>
      <c r="U11" s="136"/>
      <c r="V11" s="132"/>
      <c r="W11" s="133"/>
      <c r="X11" s="133"/>
      <c r="Y11" s="134"/>
    </row>
    <row r="12" spans="1:25" ht="19.5" customHeight="1">
      <c r="A12" s="150">
        <f t="shared" si="1"/>
        <v>45478</v>
      </c>
      <c r="B12" s="151"/>
      <c r="C12" s="149" t="str">
        <f t="shared" si="0"/>
        <v>金</v>
      </c>
      <c r="D12" s="149"/>
      <c r="E12" s="146" t="s">
        <v>81</v>
      </c>
      <c r="F12" s="147"/>
      <c r="G12" s="147"/>
      <c r="H12" s="147"/>
      <c r="I12" s="147"/>
      <c r="J12" s="148"/>
      <c r="K12" s="153">
        <v>0.4583333333333333</v>
      </c>
      <c r="L12" s="154"/>
      <c r="M12" s="154"/>
      <c r="N12" s="153">
        <v>0.5</v>
      </c>
      <c r="O12" s="154"/>
      <c r="P12" s="146"/>
      <c r="Q12" s="104">
        <f>IF(E12="","",(N12-K12)*24)</f>
        <v>1.0000000000000004</v>
      </c>
      <c r="R12" s="135">
        <v>197</v>
      </c>
      <c r="S12" s="133"/>
      <c r="T12" s="133"/>
      <c r="U12" s="136"/>
      <c r="V12" s="132"/>
      <c r="W12" s="133"/>
      <c r="X12" s="133"/>
      <c r="Y12" s="134"/>
    </row>
    <row r="13" spans="1:29" ht="19.5" customHeight="1">
      <c r="A13" s="150">
        <f t="shared" si="1"/>
        <v>45479</v>
      </c>
      <c r="B13" s="151"/>
      <c r="C13" s="149" t="str">
        <f t="shared" si="0"/>
        <v>土</v>
      </c>
      <c r="D13" s="149"/>
      <c r="E13" s="146"/>
      <c r="F13" s="147"/>
      <c r="G13" s="147"/>
      <c r="H13" s="147"/>
      <c r="I13" s="147"/>
      <c r="J13" s="148"/>
      <c r="K13" s="153"/>
      <c r="L13" s="154"/>
      <c r="M13" s="154"/>
      <c r="N13" s="153"/>
      <c r="O13" s="154"/>
      <c r="P13" s="146"/>
      <c r="Q13" s="104">
        <f>IF(E13="","",(N13-K13)*24)</f>
      </c>
      <c r="R13" s="135"/>
      <c r="S13" s="133"/>
      <c r="T13" s="133"/>
      <c r="U13" s="136"/>
      <c r="V13" s="132"/>
      <c r="W13" s="133"/>
      <c r="X13" s="133"/>
      <c r="Y13" s="134"/>
      <c r="AC13" s="52"/>
    </row>
    <row r="14" spans="1:29" ht="19.5" customHeight="1">
      <c r="A14" s="150">
        <f t="shared" si="1"/>
        <v>45480</v>
      </c>
      <c r="B14" s="151"/>
      <c r="C14" s="149" t="str">
        <f t="shared" si="0"/>
        <v>日</v>
      </c>
      <c r="D14" s="149"/>
      <c r="E14" s="146" t="s">
        <v>81</v>
      </c>
      <c r="F14" s="147"/>
      <c r="G14" s="147"/>
      <c r="H14" s="147"/>
      <c r="I14" s="147"/>
      <c r="J14" s="148"/>
      <c r="K14" s="153">
        <v>0.541666666666667</v>
      </c>
      <c r="L14" s="154"/>
      <c r="M14" s="154"/>
      <c r="N14" s="153">
        <v>0.666666666666667</v>
      </c>
      <c r="O14" s="154"/>
      <c r="P14" s="146"/>
      <c r="Q14" s="104">
        <f t="shared" si="2"/>
        <v>3</v>
      </c>
      <c r="R14" s="135">
        <v>482</v>
      </c>
      <c r="S14" s="133"/>
      <c r="T14" s="133"/>
      <c r="U14" s="136"/>
      <c r="V14" s="132"/>
      <c r="W14" s="133"/>
      <c r="X14" s="133"/>
      <c r="Y14" s="134"/>
      <c r="AC14" s="52"/>
    </row>
    <row r="15" spans="1:29" ht="19.5" customHeight="1">
      <c r="A15" s="150">
        <f t="shared" si="1"/>
        <v>45481</v>
      </c>
      <c r="B15" s="151"/>
      <c r="C15" s="149" t="str">
        <f t="shared" si="0"/>
        <v>月</v>
      </c>
      <c r="D15" s="149"/>
      <c r="E15" s="146" t="s">
        <v>81</v>
      </c>
      <c r="F15" s="147"/>
      <c r="G15" s="147"/>
      <c r="H15" s="147"/>
      <c r="I15" s="147"/>
      <c r="J15" s="148"/>
      <c r="K15" s="153">
        <v>0.583333333333333</v>
      </c>
      <c r="L15" s="154"/>
      <c r="M15" s="154"/>
      <c r="N15" s="153">
        <v>0.708333333333333</v>
      </c>
      <c r="O15" s="154"/>
      <c r="P15" s="146"/>
      <c r="Q15" s="104">
        <f t="shared" si="2"/>
        <v>3</v>
      </c>
      <c r="R15" s="135">
        <v>482</v>
      </c>
      <c r="S15" s="133"/>
      <c r="T15" s="133"/>
      <c r="U15" s="136"/>
      <c r="V15" s="132"/>
      <c r="W15" s="133"/>
      <c r="X15" s="133"/>
      <c r="Y15" s="134"/>
      <c r="AC15" s="106"/>
    </row>
    <row r="16" spans="1:29" ht="19.5" customHeight="1">
      <c r="A16" s="150">
        <f t="shared" si="1"/>
        <v>45482</v>
      </c>
      <c r="B16" s="151"/>
      <c r="C16" s="149" t="str">
        <f t="shared" si="0"/>
        <v>火</v>
      </c>
      <c r="D16" s="149"/>
      <c r="E16" s="146"/>
      <c r="F16" s="147"/>
      <c r="G16" s="147"/>
      <c r="H16" s="147"/>
      <c r="I16" s="147"/>
      <c r="J16" s="148"/>
      <c r="K16" s="153"/>
      <c r="L16" s="154"/>
      <c r="M16" s="154"/>
      <c r="N16" s="153"/>
      <c r="O16" s="154"/>
      <c r="P16" s="146"/>
      <c r="Q16" s="104">
        <f t="shared" si="2"/>
      </c>
      <c r="R16" s="135"/>
      <c r="S16" s="133"/>
      <c r="T16" s="133"/>
      <c r="U16" s="136"/>
      <c r="V16" s="132"/>
      <c r="W16" s="133"/>
      <c r="X16" s="133"/>
      <c r="Y16" s="134"/>
      <c r="AC16" s="52"/>
    </row>
    <row r="17" spans="1:25" ht="19.5" customHeight="1">
      <c r="A17" s="150">
        <f t="shared" si="1"/>
        <v>45483</v>
      </c>
      <c r="B17" s="151"/>
      <c r="C17" s="149" t="str">
        <f t="shared" si="0"/>
        <v>水</v>
      </c>
      <c r="D17" s="149"/>
      <c r="E17" s="146"/>
      <c r="F17" s="147"/>
      <c r="G17" s="147"/>
      <c r="H17" s="147"/>
      <c r="I17" s="147"/>
      <c r="J17" s="148"/>
      <c r="K17" s="153"/>
      <c r="L17" s="154"/>
      <c r="M17" s="154"/>
      <c r="N17" s="153"/>
      <c r="O17" s="154"/>
      <c r="P17" s="146"/>
      <c r="Q17" s="104">
        <f>IF(E17="","",(N17-K17)*24)</f>
      </c>
      <c r="R17" s="135"/>
      <c r="S17" s="133"/>
      <c r="T17" s="133"/>
      <c r="U17" s="136"/>
      <c r="V17" s="132"/>
      <c r="W17" s="133"/>
      <c r="X17" s="133"/>
      <c r="Y17" s="134"/>
    </row>
    <row r="18" spans="1:25" ht="19.5" customHeight="1">
      <c r="A18" s="150">
        <f t="shared" si="1"/>
        <v>45484</v>
      </c>
      <c r="B18" s="151"/>
      <c r="C18" s="149" t="str">
        <f t="shared" si="0"/>
        <v>木</v>
      </c>
      <c r="D18" s="149"/>
      <c r="E18" s="146"/>
      <c r="F18" s="147"/>
      <c r="G18" s="147"/>
      <c r="H18" s="147"/>
      <c r="I18" s="147"/>
      <c r="J18" s="148"/>
      <c r="K18" s="153"/>
      <c r="L18" s="154"/>
      <c r="M18" s="154"/>
      <c r="N18" s="153"/>
      <c r="O18" s="154"/>
      <c r="P18" s="146"/>
      <c r="Q18" s="104">
        <f t="shared" si="2"/>
      </c>
      <c r="R18" s="135"/>
      <c r="S18" s="133"/>
      <c r="T18" s="133"/>
      <c r="U18" s="136"/>
      <c r="V18" s="132"/>
      <c r="W18" s="133"/>
      <c r="X18" s="133"/>
      <c r="Y18" s="134"/>
    </row>
    <row r="19" spans="1:25" ht="19.5" customHeight="1">
      <c r="A19" s="150">
        <f t="shared" si="1"/>
        <v>45485</v>
      </c>
      <c r="B19" s="151"/>
      <c r="C19" s="149" t="str">
        <f t="shared" si="0"/>
        <v>金</v>
      </c>
      <c r="D19" s="149"/>
      <c r="E19" s="146"/>
      <c r="F19" s="147"/>
      <c r="G19" s="147"/>
      <c r="H19" s="147"/>
      <c r="I19" s="147"/>
      <c r="J19" s="148"/>
      <c r="K19" s="153"/>
      <c r="L19" s="154"/>
      <c r="M19" s="154"/>
      <c r="N19" s="153"/>
      <c r="O19" s="154"/>
      <c r="P19" s="146"/>
      <c r="Q19" s="104">
        <f t="shared" si="2"/>
      </c>
      <c r="R19" s="135"/>
      <c r="S19" s="133"/>
      <c r="T19" s="133"/>
      <c r="U19" s="136"/>
      <c r="V19" s="132"/>
      <c r="W19" s="133"/>
      <c r="X19" s="133"/>
      <c r="Y19" s="134"/>
    </row>
    <row r="20" spans="1:25" ht="19.5" customHeight="1">
      <c r="A20" s="150">
        <f t="shared" si="1"/>
        <v>45486</v>
      </c>
      <c r="B20" s="151"/>
      <c r="C20" s="149" t="str">
        <f t="shared" si="0"/>
        <v>土</v>
      </c>
      <c r="D20" s="149"/>
      <c r="E20" s="146"/>
      <c r="F20" s="147"/>
      <c r="G20" s="147"/>
      <c r="H20" s="147"/>
      <c r="I20" s="147"/>
      <c r="J20" s="148"/>
      <c r="K20" s="154"/>
      <c r="L20" s="154"/>
      <c r="M20" s="154"/>
      <c r="N20" s="154"/>
      <c r="O20" s="154"/>
      <c r="P20" s="146"/>
      <c r="Q20" s="104">
        <f t="shared" si="2"/>
      </c>
      <c r="R20" s="135"/>
      <c r="S20" s="133"/>
      <c r="T20" s="133"/>
      <c r="U20" s="136"/>
      <c r="V20" s="132"/>
      <c r="W20" s="133"/>
      <c r="X20" s="133"/>
      <c r="Y20" s="134"/>
    </row>
    <row r="21" spans="1:25" ht="19.5" customHeight="1">
      <c r="A21" s="150">
        <f t="shared" si="1"/>
        <v>45487</v>
      </c>
      <c r="B21" s="151"/>
      <c r="C21" s="149" t="str">
        <f t="shared" si="0"/>
        <v>日</v>
      </c>
      <c r="D21" s="149"/>
      <c r="E21" s="146"/>
      <c r="F21" s="147"/>
      <c r="G21" s="147"/>
      <c r="H21" s="147"/>
      <c r="I21" s="147"/>
      <c r="J21" s="148"/>
      <c r="K21" s="154"/>
      <c r="L21" s="154"/>
      <c r="M21" s="154"/>
      <c r="N21" s="154"/>
      <c r="O21" s="154"/>
      <c r="P21" s="146"/>
      <c r="Q21" s="104">
        <f t="shared" si="2"/>
      </c>
      <c r="R21" s="135"/>
      <c r="S21" s="133"/>
      <c r="T21" s="133"/>
      <c r="U21" s="136"/>
      <c r="V21" s="132"/>
      <c r="W21" s="133"/>
      <c r="X21" s="133"/>
      <c r="Y21" s="134"/>
    </row>
    <row r="22" spans="1:25" ht="19.5" customHeight="1">
      <c r="A22" s="150">
        <f t="shared" si="1"/>
        <v>45488</v>
      </c>
      <c r="B22" s="151"/>
      <c r="C22" s="149" t="str">
        <f t="shared" si="0"/>
        <v>月</v>
      </c>
      <c r="D22" s="149"/>
      <c r="E22" s="146"/>
      <c r="F22" s="147"/>
      <c r="G22" s="147"/>
      <c r="H22" s="147"/>
      <c r="I22" s="147"/>
      <c r="J22" s="148"/>
      <c r="K22" s="154"/>
      <c r="L22" s="154"/>
      <c r="M22" s="154"/>
      <c r="N22" s="154"/>
      <c r="O22" s="154"/>
      <c r="P22" s="146"/>
      <c r="Q22" s="104">
        <f t="shared" si="2"/>
      </c>
      <c r="R22" s="135"/>
      <c r="S22" s="133"/>
      <c r="T22" s="133"/>
      <c r="U22" s="136"/>
      <c r="V22" s="132"/>
      <c r="W22" s="133"/>
      <c r="X22" s="133"/>
      <c r="Y22" s="134"/>
    </row>
    <row r="23" spans="1:25" ht="19.5" customHeight="1">
      <c r="A23" s="150">
        <f t="shared" si="1"/>
        <v>45489</v>
      </c>
      <c r="B23" s="151"/>
      <c r="C23" s="149" t="str">
        <f t="shared" si="0"/>
        <v>火</v>
      </c>
      <c r="D23" s="149"/>
      <c r="E23" s="146"/>
      <c r="F23" s="147"/>
      <c r="G23" s="147"/>
      <c r="H23" s="147"/>
      <c r="I23" s="147"/>
      <c r="J23" s="148"/>
      <c r="K23" s="154"/>
      <c r="L23" s="154"/>
      <c r="M23" s="154"/>
      <c r="N23" s="154"/>
      <c r="O23" s="154"/>
      <c r="P23" s="146"/>
      <c r="Q23" s="104">
        <f t="shared" si="2"/>
      </c>
      <c r="R23" s="135"/>
      <c r="S23" s="133"/>
      <c r="T23" s="133"/>
      <c r="U23" s="136"/>
      <c r="V23" s="132"/>
      <c r="W23" s="133"/>
      <c r="X23" s="133"/>
      <c r="Y23" s="134"/>
    </row>
    <row r="24" spans="1:25" ht="19.5" customHeight="1">
      <c r="A24" s="150">
        <f t="shared" si="1"/>
        <v>45490</v>
      </c>
      <c r="B24" s="151"/>
      <c r="C24" s="149" t="str">
        <f t="shared" si="0"/>
        <v>水</v>
      </c>
      <c r="D24" s="149"/>
      <c r="E24" s="146"/>
      <c r="F24" s="147"/>
      <c r="G24" s="147"/>
      <c r="H24" s="147"/>
      <c r="I24" s="147"/>
      <c r="J24" s="148"/>
      <c r="K24" s="154"/>
      <c r="L24" s="154"/>
      <c r="M24" s="154"/>
      <c r="N24" s="154"/>
      <c r="O24" s="154"/>
      <c r="P24" s="146"/>
      <c r="Q24" s="104">
        <f t="shared" si="2"/>
      </c>
      <c r="R24" s="135"/>
      <c r="S24" s="133"/>
      <c r="T24" s="133"/>
      <c r="U24" s="136"/>
      <c r="V24" s="132"/>
      <c r="W24" s="133"/>
      <c r="X24" s="133"/>
      <c r="Y24" s="134"/>
    </row>
    <row r="25" spans="1:25" ht="19.5" customHeight="1">
      <c r="A25" s="150">
        <f t="shared" si="1"/>
        <v>45491</v>
      </c>
      <c r="B25" s="151"/>
      <c r="C25" s="149" t="str">
        <f t="shared" si="0"/>
        <v>木</v>
      </c>
      <c r="D25" s="149"/>
      <c r="E25" s="146"/>
      <c r="F25" s="147"/>
      <c r="G25" s="147"/>
      <c r="H25" s="147"/>
      <c r="I25" s="147"/>
      <c r="J25" s="148"/>
      <c r="K25" s="154"/>
      <c r="L25" s="154"/>
      <c r="M25" s="154"/>
      <c r="N25" s="154"/>
      <c r="O25" s="154"/>
      <c r="P25" s="146"/>
      <c r="Q25" s="104">
        <f t="shared" si="2"/>
      </c>
      <c r="R25" s="135"/>
      <c r="S25" s="133"/>
      <c r="T25" s="133"/>
      <c r="U25" s="136"/>
      <c r="V25" s="132"/>
      <c r="W25" s="133"/>
      <c r="X25" s="133"/>
      <c r="Y25" s="134"/>
    </row>
    <row r="26" spans="1:25" ht="19.5" customHeight="1">
      <c r="A26" s="150">
        <f t="shared" si="1"/>
        <v>45492</v>
      </c>
      <c r="B26" s="151"/>
      <c r="C26" s="149" t="str">
        <f t="shared" si="0"/>
        <v>金</v>
      </c>
      <c r="D26" s="149"/>
      <c r="E26" s="146"/>
      <c r="F26" s="147"/>
      <c r="G26" s="147"/>
      <c r="H26" s="147"/>
      <c r="I26" s="147"/>
      <c r="J26" s="148"/>
      <c r="K26" s="154"/>
      <c r="L26" s="154"/>
      <c r="M26" s="154"/>
      <c r="N26" s="154"/>
      <c r="O26" s="154"/>
      <c r="P26" s="146"/>
      <c r="Q26" s="104">
        <f t="shared" si="2"/>
      </c>
      <c r="R26" s="135"/>
      <c r="S26" s="133"/>
      <c r="T26" s="133"/>
      <c r="U26" s="136"/>
      <c r="V26" s="132"/>
      <c r="W26" s="133"/>
      <c r="X26" s="133"/>
      <c r="Y26" s="134"/>
    </row>
    <row r="27" spans="1:25" ht="19.5" customHeight="1">
      <c r="A27" s="150">
        <f t="shared" si="1"/>
        <v>45493</v>
      </c>
      <c r="B27" s="151"/>
      <c r="C27" s="149" t="str">
        <f t="shared" si="0"/>
        <v>土</v>
      </c>
      <c r="D27" s="149"/>
      <c r="E27" s="146"/>
      <c r="F27" s="147"/>
      <c r="G27" s="147"/>
      <c r="H27" s="147"/>
      <c r="I27" s="147"/>
      <c r="J27" s="148"/>
      <c r="K27" s="154"/>
      <c r="L27" s="154"/>
      <c r="M27" s="154"/>
      <c r="N27" s="154"/>
      <c r="O27" s="154"/>
      <c r="P27" s="146"/>
      <c r="Q27" s="104">
        <f t="shared" si="2"/>
      </c>
      <c r="R27" s="135"/>
      <c r="S27" s="133"/>
      <c r="T27" s="133"/>
      <c r="U27" s="136"/>
      <c r="V27" s="132"/>
      <c r="W27" s="133"/>
      <c r="X27" s="133"/>
      <c r="Y27" s="134"/>
    </row>
    <row r="28" spans="1:25" ht="19.5" customHeight="1">
      <c r="A28" s="150">
        <f t="shared" si="1"/>
        <v>45494</v>
      </c>
      <c r="B28" s="151"/>
      <c r="C28" s="149" t="str">
        <f t="shared" si="0"/>
        <v>日</v>
      </c>
      <c r="D28" s="149"/>
      <c r="E28" s="146"/>
      <c r="F28" s="147"/>
      <c r="G28" s="147"/>
      <c r="H28" s="147"/>
      <c r="I28" s="147"/>
      <c r="J28" s="148"/>
      <c r="K28" s="154"/>
      <c r="L28" s="154"/>
      <c r="M28" s="154"/>
      <c r="N28" s="154"/>
      <c r="O28" s="154"/>
      <c r="P28" s="146"/>
      <c r="Q28" s="104">
        <f t="shared" si="2"/>
      </c>
      <c r="R28" s="135"/>
      <c r="S28" s="133"/>
      <c r="T28" s="133"/>
      <c r="U28" s="136"/>
      <c r="V28" s="132"/>
      <c r="W28" s="133"/>
      <c r="X28" s="133"/>
      <c r="Y28" s="134"/>
    </row>
    <row r="29" spans="1:25" ht="19.5" customHeight="1">
      <c r="A29" s="150">
        <f t="shared" si="1"/>
        <v>45495</v>
      </c>
      <c r="B29" s="151"/>
      <c r="C29" s="149" t="str">
        <f t="shared" si="0"/>
        <v>月</v>
      </c>
      <c r="D29" s="149"/>
      <c r="E29" s="146"/>
      <c r="F29" s="147"/>
      <c r="G29" s="147"/>
      <c r="H29" s="147"/>
      <c r="I29" s="147"/>
      <c r="J29" s="148"/>
      <c r="K29" s="154"/>
      <c r="L29" s="154"/>
      <c r="M29" s="154"/>
      <c r="N29" s="154"/>
      <c r="O29" s="154"/>
      <c r="P29" s="146"/>
      <c r="Q29" s="104">
        <f t="shared" si="2"/>
      </c>
      <c r="R29" s="135"/>
      <c r="S29" s="133"/>
      <c r="T29" s="133"/>
      <c r="U29" s="136"/>
      <c r="V29" s="132"/>
      <c r="W29" s="133"/>
      <c r="X29" s="133"/>
      <c r="Y29" s="134"/>
    </row>
    <row r="30" spans="1:25" ht="19.5" customHeight="1">
      <c r="A30" s="150">
        <f t="shared" si="1"/>
        <v>45496</v>
      </c>
      <c r="B30" s="151"/>
      <c r="C30" s="149" t="str">
        <f t="shared" si="0"/>
        <v>火</v>
      </c>
      <c r="D30" s="149"/>
      <c r="E30" s="146"/>
      <c r="F30" s="147"/>
      <c r="G30" s="147"/>
      <c r="H30" s="147"/>
      <c r="I30" s="147"/>
      <c r="J30" s="148"/>
      <c r="K30" s="154"/>
      <c r="L30" s="154"/>
      <c r="M30" s="154"/>
      <c r="N30" s="154"/>
      <c r="O30" s="154"/>
      <c r="P30" s="146"/>
      <c r="Q30" s="104">
        <f t="shared" si="2"/>
      </c>
      <c r="R30" s="135"/>
      <c r="S30" s="133"/>
      <c r="T30" s="133"/>
      <c r="U30" s="136"/>
      <c r="V30" s="132"/>
      <c r="W30" s="133"/>
      <c r="X30" s="133"/>
      <c r="Y30" s="134"/>
    </row>
    <row r="31" spans="1:25" ht="19.5" customHeight="1">
      <c r="A31" s="150">
        <f t="shared" si="1"/>
        <v>45497</v>
      </c>
      <c r="B31" s="151"/>
      <c r="C31" s="149" t="str">
        <f t="shared" si="0"/>
        <v>水</v>
      </c>
      <c r="D31" s="149"/>
      <c r="E31" s="146"/>
      <c r="F31" s="147"/>
      <c r="G31" s="147"/>
      <c r="H31" s="147"/>
      <c r="I31" s="147"/>
      <c r="J31" s="148"/>
      <c r="K31" s="154"/>
      <c r="L31" s="154"/>
      <c r="M31" s="154"/>
      <c r="N31" s="154"/>
      <c r="O31" s="154"/>
      <c r="P31" s="146"/>
      <c r="Q31" s="104">
        <f t="shared" si="2"/>
      </c>
      <c r="R31" s="135"/>
      <c r="S31" s="133"/>
      <c r="T31" s="133"/>
      <c r="U31" s="136"/>
      <c r="V31" s="132"/>
      <c r="W31" s="133"/>
      <c r="X31" s="133"/>
      <c r="Y31" s="134"/>
    </row>
    <row r="32" spans="1:25" ht="19.5" customHeight="1">
      <c r="A32" s="150">
        <f t="shared" si="1"/>
        <v>45498</v>
      </c>
      <c r="B32" s="151"/>
      <c r="C32" s="149" t="str">
        <f t="shared" si="0"/>
        <v>木</v>
      </c>
      <c r="D32" s="149"/>
      <c r="E32" s="146"/>
      <c r="F32" s="147"/>
      <c r="G32" s="147"/>
      <c r="H32" s="147"/>
      <c r="I32" s="147"/>
      <c r="J32" s="148"/>
      <c r="K32" s="146"/>
      <c r="L32" s="147"/>
      <c r="M32" s="148"/>
      <c r="N32" s="146"/>
      <c r="O32" s="147"/>
      <c r="P32" s="152"/>
      <c r="Q32" s="104">
        <f t="shared" si="2"/>
      </c>
      <c r="R32" s="135"/>
      <c r="S32" s="133"/>
      <c r="T32" s="133"/>
      <c r="U32" s="136"/>
      <c r="V32" s="132"/>
      <c r="W32" s="133"/>
      <c r="X32" s="133"/>
      <c r="Y32" s="134"/>
    </row>
    <row r="33" spans="1:25" ht="19.5" customHeight="1">
      <c r="A33" s="150">
        <f t="shared" si="1"/>
        <v>45499</v>
      </c>
      <c r="B33" s="151"/>
      <c r="C33" s="149" t="str">
        <f t="shared" si="0"/>
        <v>金</v>
      </c>
      <c r="D33" s="149"/>
      <c r="E33" s="146"/>
      <c r="F33" s="147"/>
      <c r="G33" s="147"/>
      <c r="H33" s="147"/>
      <c r="I33" s="147"/>
      <c r="J33" s="148"/>
      <c r="K33" s="146"/>
      <c r="L33" s="147"/>
      <c r="M33" s="148"/>
      <c r="N33" s="146"/>
      <c r="O33" s="147"/>
      <c r="P33" s="152"/>
      <c r="Q33" s="104">
        <f t="shared" si="2"/>
      </c>
      <c r="R33" s="135"/>
      <c r="S33" s="133"/>
      <c r="T33" s="133"/>
      <c r="U33" s="136"/>
      <c r="V33" s="132"/>
      <c r="W33" s="133"/>
      <c r="X33" s="133"/>
      <c r="Y33" s="134"/>
    </row>
    <row r="34" spans="1:25" ht="19.5" customHeight="1">
      <c r="A34" s="150">
        <f t="shared" si="1"/>
        <v>45500</v>
      </c>
      <c r="B34" s="151"/>
      <c r="C34" s="149" t="str">
        <f t="shared" si="0"/>
        <v>土</v>
      </c>
      <c r="D34" s="149"/>
      <c r="E34" s="146"/>
      <c r="F34" s="147"/>
      <c r="G34" s="147"/>
      <c r="H34" s="147"/>
      <c r="I34" s="147"/>
      <c r="J34" s="148"/>
      <c r="K34" s="146"/>
      <c r="L34" s="147"/>
      <c r="M34" s="148"/>
      <c r="N34" s="146"/>
      <c r="O34" s="147"/>
      <c r="P34" s="152"/>
      <c r="Q34" s="104">
        <f t="shared" si="2"/>
      </c>
      <c r="R34" s="135"/>
      <c r="S34" s="133"/>
      <c r="T34" s="133"/>
      <c r="U34" s="136"/>
      <c r="V34" s="132"/>
      <c r="W34" s="133"/>
      <c r="X34" s="133"/>
      <c r="Y34" s="134"/>
    </row>
    <row r="35" spans="1:25" ht="19.5" customHeight="1">
      <c r="A35" s="150">
        <f t="shared" si="1"/>
        <v>45501</v>
      </c>
      <c r="B35" s="151"/>
      <c r="C35" s="149" t="str">
        <f t="shared" si="0"/>
        <v>日</v>
      </c>
      <c r="D35" s="149"/>
      <c r="E35" s="146"/>
      <c r="F35" s="147"/>
      <c r="G35" s="147"/>
      <c r="H35" s="147"/>
      <c r="I35" s="147"/>
      <c r="J35" s="148"/>
      <c r="K35" s="146"/>
      <c r="L35" s="147"/>
      <c r="M35" s="148"/>
      <c r="N35" s="146"/>
      <c r="O35" s="147"/>
      <c r="P35" s="152"/>
      <c r="Q35" s="104">
        <f t="shared" si="2"/>
      </c>
      <c r="R35" s="135"/>
      <c r="S35" s="133"/>
      <c r="T35" s="133"/>
      <c r="U35" s="136"/>
      <c r="V35" s="132"/>
      <c r="W35" s="133"/>
      <c r="X35" s="133"/>
      <c r="Y35" s="134"/>
    </row>
    <row r="36" spans="1:25" ht="19.5" customHeight="1">
      <c r="A36" s="150">
        <f>IF(A35=EOMONTH(A8,0),"",A35+1)</f>
        <v>45502</v>
      </c>
      <c r="B36" s="151"/>
      <c r="C36" s="149" t="str">
        <f t="shared" si="0"/>
        <v>月</v>
      </c>
      <c r="D36" s="149"/>
      <c r="E36" s="146"/>
      <c r="F36" s="147"/>
      <c r="G36" s="147"/>
      <c r="H36" s="147"/>
      <c r="I36" s="147"/>
      <c r="J36" s="148"/>
      <c r="K36" s="146"/>
      <c r="L36" s="147"/>
      <c r="M36" s="148"/>
      <c r="N36" s="146"/>
      <c r="O36" s="147"/>
      <c r="P36" s="152"/>
      <c r="Q36" s="104">
        <f t="shared" si="2"/>
      </c>
      <c r="R36" s="135"/>
      <c r="S36" s="133"/>
      <c r="T36" s="133"/>
      <c r="U36" s="136"/>
      <c r="V36" s="132"/>
      <c r="W36" s="133"/>
      <c r="X36" s="133"/>
      <c r="Y36" s="134"/>
    </row>
    <row r="37" spans="1:25" ht="19.5" customHeight="1">
      <c r="A37" s="150">
        <f>IF(OR(A36="",A36=EOMONTH($A$8,0)),"",A36+1)</f>
        <v>45503</v>
      </c>
      <c r="B37" s="151"/>
      <c r="C37" s="149" t="str">
        <f t="shared" si="0"/>
        <v>火</v>
      </c>
      <c r="D37" s="149"/>
      <c r="E37" s="146"/>
      <c r="F37" s="147"/>
      <c r="G37" s="147"/>
      <c r="H37" s="147"/>
      <c r="I37" s="147"/>
      <c r="J37" s="148"/>
      <c r="K37" s="146"/>
      <c r="L37" s="147"/>
      <c r="M37" s="148"/>
      <c r="N37" s="146"/>
      <c r="O37" s="147"/>
      <c r="P37" s="152"/>
      <c r="Q37" s="104">
        <f t="shared" si="2"/>
      </c>
      <c r="R37" s="135"/>
      <c r="S37" s="133"/>
      <c r="T37" s="133"/>
      <c r="U37" s="136"/>
      <c r="V37" s="132"/>
      <c r="W37" s="133"/>
      <c r="X37" s="133"/>
      <c r="Y37" s="134"/>
    </row>
    <row r="38" spans="1:25" ht="19.5" customHeight="1" thickBot="1">
      <c r="A38" s="150">
        <f>IF(OR(A37="",A37=EOMONTH($A$8,0)),"",A37+1)</f>
        <v>45504</v>
      </c>
      <c r="B38" s="151"/>
      <c r="C38" s="149" t="str">
        <f t="shared" si="0"/>
        <v>水</v>
      </c>
      <c r="D38" s="149"/>
      <c r="E38" s="166"/>
      <c r="F38" s="167"/>
      <c r="G38" s="167"/>
      <c r="H38" s="167"/>
      <c r="I38" s="167"/>
      <c r="J38" s="168"/>
      <c r="K38" s="165"/>
      <c r="L38" s="165"/>
      <c r="M38" s="165"/>
      <c r="N38" s="165"/>
      <c r="O38" s="165"/>
      <c r="P38" s="166"/>
      <c r="Q38" s="105">
        <f t="shared" si="2"/>
      </c>
      <c r="R38" s="135"/>
      <c r="S38" s="133"/>
      <c r="T38" s="133"/>
      <c r="U38" s="136"/>
      <c r="V38" s="132"/>
      <c r="W38" s="133"/>
      <c r="X38" s="133"/>
      <c r="Y38" s="134"/>
    </row>
    <row r="39" spans="1:25" ht="30" customHeight="1" thickBot="1" thickTop="1">
      <c r="A39" s="66" t="s">
        <v>54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7"/>
      <c r="Q39" s="88">
        <f>SUM(Q8:Q38)</f>
        <v>7</v>
      </c>
      <c r="R39" s="118">
        <f>SUM(R8:U38)</f>
        <v>1161</v>
      </c>
      <c r="S39" s="116"/>
      <c r="T39" s="116"/>
      <c r="U39" s="119"/>
      <c r="V39" s="115"/>
      <c r="W39" s="116"/>
      <c r="X39" s="116"/>
      <c r="Y39" s="117"/>
    </row>
    <row r="40" ht="7.5" customHeight="1"/>
  </sheetData>
  <sheetProtection/>
  <mergeCells count="234">
    <mergeCell ref="V38:Y38"/>
    <mergeCell ref="R39:U39"/>
    <mergeCell ref="V39:Y39"/>
    <mergeCell ref="A38:B38"/>
    <mergeCell ref="C38:D38"/>
    <mergeCell ref="E38:J38"/>
    <mergeCell ref="K38:M38"/>
    <mergeCell ref="N38:P38"/>
    <mergeCell ref="R38:U38"/>
    <mergeCell ref="V36:Y36"/>
    <mergeCell ref="A37:B37"/>
    <mergeCell ref="C37:D37"/>
    <mergeCell ref="E37:J37"/>
    <mergeCell ref="K37:M37"/>
    <mergeCell ref="N37:P37"/>
    <mergeCell ref="R37:U37"/>
    <mergeCell ref="V37:Y37"/>
    <mergeCell ref="A36:B36"/>
    <mergeCell ref="C36:D36"/>
    <mergeCell ref="E36:J36"/>
    <mergeCell ref="K36:M36"/>
    <mergeCell ref="N36:P36"/>
    <mergeCell ref="R36:U36"/>
    <mergeCell ref="V34:Y34"/>
    <mergeCell ref="A35:B35"/>
    <mergeCell ref="C35:D35"/>
    <mergeCell ref="E35:J35"/>
    <mergeCell ref="K35:M35"/>
    <mergeCell ref="N35:P35"/>
    <mergeCell ref="R35:U35"/>
    <mergeCell ref="V35:Y35"/>
    <mergeCell ref="A34:B34"/>
    <mergeCell ref="C34:D34"/>
    <mergeCell ref="E34:J34"/>
    <mergeCell ref="K34:M34"/>
    <mergeCell ref="N34:P34"/>
    <mergeCell ref="R34:U34"/>
    <mergeCell ref="V32:Y32"/>
    <mergeCell ref="A33:B33"/>
    <mergeCell ref="C33:D33"/>
    <mergeCell ref="E33:J33"/>
    <mergeCell ref="K33:M33"/>
    <mergeCell ref="N33:P33"/>
    <mergeCell ref="R33:U33"/>
    <mergeCell ref="V33:Y33"/>
    <mergeCell ref="A32:B32"/>
    <mergeCell ref="C32:D32"/>
    <mergeCell ref="E32:J32"/>
    <mergeCell ref="K32:M32"/>
    <mergeCell ref="N32:P32"/>
    <mergeCell ref="R32:U32"/>
    <mergeCell ref="V30:Y30"/>
    <mergeCell ref="A31:B31"/>
    <mergeCell ref="C31:D31"/>
    <mergeCell ref="E31:J31"/>
    <mergeCell ref="K31:M31"/>
    <mergeCell ref="N31:P31"/>
    <mergeCell ref="R31:U31"/>
    <mergeCell ref="V31:Y31"/>
    <mergeCell ref="A30:B30"/>
    <mergeCell ref="C30:D30"/>
    <mergeCell ref="E30:J30"/>
    <mergeCell ref="K30:M30"/>
    <mergeCell ref="N30:P30"/>
    <mergeCell ref="R30:U30"/>
    <mergeCell ref="V28:Y28"/>
    <mergeCell ref="A29:B29"/>
    <mergeCell ref="C29:D29"/>
    <mergeCell ref="E29:J29"/>
    <mergeCell ref="K29:M29"/>
    <mergeCell ref="N29:P29"/>
    <mergeCell ref="R29:U29"/>
    <mergeCell ref="V29:Y29"/>
    <mergeCell ref="A28:B28"/>
    <mergeCell ref="C28:D28"/>
    <mergeCell ref="E28:J28"/>
    <mergeCell ref="K28:M28"/>
    <mergeCell ref="N28:P28"/>
    <mergeCell ref="R28:U28"/>
    <mergeCell ref="V26:Y26"/>
    <mergeCell ref="A27:B27"/>
    <mergeCell ref="C27:D27"/>
    <mergeCell ref="E27:J27"/>
    <mergeCell ref="K27:M27"/>
    <mergeCell ref="N27:P27"/>
    <mergeCell ref="R27:U27"/>
    <mergeCell ref="V27:Y27"/>
    <mergeCell ref="A26:B26"/>
    <mergeCell ref="C26:D26"/>
    <mergeCell ref="E26:J26"/>
    <mergeCell ref="K26:M26"/>
    <mergeCell ref="N26:P26"/>
    <mergeCell ref="R26:U26"/>
    <mergeCell ref="V24:Y24"/>
    <mergeCell ref="A25:B25"/>
    <mergeCell ref="C25:D25"/>
    <mergeCell ref="E25:J25"/>
    <mergeCell ref="K25:M25"/>
    <mergeCell ref="N25:P25"/>
    <mergeCell ref="R25:U25"/>
    <mergeCell ref="V25:Y25"/>
    <mergeCell ref="A24:B24"/>
    <mergeCell ref="C24:D24"/>
    <mergeCell ref="E24:J24"/>
    <mergeCell ref="K24:M24"/>
    <mergeCell ref="N24:P24"/>
    <mergeCell ref="R24:U24"/>
    <mergeCell ref="V22:Y22"/>
    <mergeCell ref="A23:B23"/>
    <mergeCell ref="C23:D23"/>
    <mergeCell ref="E23:J23"/>
    <mergeCell ref="K23:M23"/>
    <mergeCell ref="N23:P23"/>
    <mergeCell ref="R23:U23"/>
    <mergeCell ref="V23:Y23"/>
    <mergeCell ref="A22:B22"/>
    <mergeCell ref="C22:D22"/>
    <mergeCell ref="E22:J22"/>
    <mergeCell ref="K22:M22"/>
    <mergeCell ref="N22:P22"/>
    <mergeCell ref="R22:U22"/>
    <mergeCell ref="V20:Y20"/>
    <mergeCell ref="A21:B21"/>
    <mergeCell ref="C21:D21"/>
    <mergeCell ref="E21:J21"/>
    <mergeCell ref="K21:M21"/>
    <mergeCell ref="N21:P21"/>
    <mergeCell ref="R21:U21"/>
    <mergeCell ref="V21:Y21"/>
    <mergeCell ref="A20:B20"/>
    <mergeCell ref="C20:D20"/>
    <mergeCell ref="E20:J20"/>
    <mergeCell ref="K20:M20"/>
    <mergeCell ref="N20:P20"/>
    <mergeCell ref="R20:U20"/>
    <mergeCell ref="V18:Y18"/>
    <mergeCell ref="A19:B19"/>
    <mergeCell ref="C19:D19"/>
    <mergeCell ref="E19:J19"/>
    <mergeCell ref="K19:M19"/>
    <mergeCell ref="N19:P19"/>
    <mergeCell ref="R19:U19"/>
    <mergeCell ref="V19:Y19"/>
    <mergeCell ref="A18:B18"/>
    <mergeCell ref="C18:D18"/>
    <mergeCell ref="E18:J18"/>
    <mergeCell ref="K18:M18"/>
    <mergeCell ref="N18:P18"/>
    <mergeCell ref="R18:U18"/>
    <mergeCell ref="V16:Y16"/>
    <mergeCell ref="A17:B17"/>
    <mergeCell ref="C17:D17"/>
    <mergeCell ref="E17:J17"/>
    <mergeCell ref="K17:M17"/>
    <mergeCell ref="N17:P17"/>
    <mergeCell ref="R17:U17"/>
    <mergeCell ref="V17:Y17"/>
    <mergeCell ref="A16:B16"/>
    <mergeCell ref="C16:D16"/>
    <mergeCell ref="E16:J16"/>
    <mergeCell ref="K16:M16"/>
    <mergeCell ref="N16:P16"/>
    <mergeCell ref="R16:U16"/>
    <mergeCell ref="V14:Y14"/>
    <mergeCell ref="A15:B15"/>
    <mergeCell ref="C15:D15"/>
    <mergeCell ref="E15:J15"/>
    <mergeCell ref="K15:M15"/>
    <mergeCell ref="N15:P15"/>
    <mergeCell ref="R15:U15"/>
    <mergeCell ref="V15:Y15"/>
    <mergeCell ref="A14:B14"/>
    <mergeCell ref="C14:D14"/>
    <mergeCell ref="E14:J14"/>
    <mergeCell ref="K14:M14"/>
    <mergeCell ref="N14:P14"/>
    <mergeCell ref="R14:U14"/>
    <mergeCell ref="V12:Y12"/>
    <mergeCell ref="A13:B13"/>
    <mergeCell ref="C13:D13"/>
    <mergeCell ref="E13:J13"/>
    <mergeCell ref="K13:M13"/>
    <mergeCell ref="N13:P13"/>
    <mergeCell ref="R13:U13"/>
    <mergeCell ref="V13:Y13"/>
    <mergeCell ref="A12:B12"/>
    <mergeCell ref="C12:D12"/>
    <mergeCell ref="E12:J12"/>
    <mergeCell ref="K12:M12"/>
    <mergeCell ref="N12:P12"/>
    <mergeCell ref="R12:U12"/>
    <mergeCell ref="V10:Y10"/>
    <mergeCell ref="A11:B11"/>
    <mergeCell ref="C11:D11"/>
    <mergeCell ref="E11:J11"/>
    <mergeCell ref="K11:M11"/>
    <mergeCell ref="N11:P11"/>
    <mergeCell ref="R11:U11"/>
    <mergeCell ref="V11:Y11"/>
    <mergeCell ref="A10:B10"/>
    <mergeCell ref="C10:D10"/>
    <mergeCell ref="E10:J10"/>
    <mergeCell ref="K10:M10"/>
    <mergeCell ref="N10:P10"/>
    <mergeCell ref="R10:U10"/>
    <mergeCell ref="V8:Y8"/>
    <mergeCell ref="A9:B9"/>
    <mergeCell ref="C9:D9"/>
    <mergeCell ref="E9:J9"/>
    <mergeCell ref="K9:M9"/>
    <mergeCell ref="N9:P9"/>
    <mergeCell ref="R9:U9"/>
    <mergeCell ref="V9:Y9"/>
    <mergeCell ref="A8:B8"/>
    <mergeCell ref="C8:D8"/>
    <mergeCell ref="E8:J8"/>
    <mergeCell ref="K8:M8"/>
    <mergeCell ref="N8:P8"/>
    <mergeCell ref="R8:U8"/>
    <mergeCell ref="Z6:AA6"/>
    <mergeCell ref="A7:B7"/>
    <mergeCell ref="C7:D7"/>
    <mergeCell ref="E7:J7"/>
    <mergeCell ref="K7:M7"/>
    <mergeCell ref="N7:P7"/>
    <mergeCell ref="R7:U7"/>
    <mergeCell ref="V7:Y7"/>
    <mergeCell ref="F2:O2"/>
    <mergeCell ref="A3:E3"/>
    <mergeCell ref="F3:O4"/>
    <mergeCell ref="P3:Y5"/>
    <mergeCell ref="F5:O5"/>
    <mergeCell ref="L6:O6"/>
    <mergeCell ref="P6:Q6"/>
  </mergeCell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H12" sqref="H12:K12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5" width="2.625" style="1" customWidth="1"/>
    <col min="6" max="6" width="10.375" style="1" customWidth="1"/>
    <col min="7" max="7" width="5.125" style="1" customWidth="1"/>
    <col min="8" max="11" width="2.625" style="1" customWidth="1"/>
    <col min="12" max="12" width="7.375" style="1" customWidth="1"/>
    <col min="13" max="13" width="2.50390625" style="1" customWidth="1"/>
    <col min="14" max="14" width="8.00390625" style="1" customWidth="1"/>
    <col min="15" max="15" width="3.375" style="1" customWidth="1"/>
    <col min="16" max="16" width="20.625" style="1" customWidth="1"/>
    <col min="17" max="17" width="9.00390625" style="1" customWidth="1"/>
    <col min="18" max="32" width="4.375" style="1" customWidth="1"/>
    <col min="33" max="16384" width="9.00390625" style="1" customWidth="1"/>
  </cols>
  <sheetData>
    <row r="1" spans="1:16" s="38" customFormat="1" ht="19.5" customHeight="1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3.25" customHeight="1">
      <c r="A2" s="208" t="s">
        <v>44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ht="9.75" customHeight="1" thickBot="1"/>
    <row r="4" spans="1:16" ht="21.75" customHeight="1">
      <c r="A4" s="189" t="s">
        <v>0</v>
      </c>
      <c r="B4" s="204"/>
      <c r="C4" s="307" t="s">
        <v>86</v>
      </c>
      <c r="D4" s="308"/>
      <c r="E4" s="308"/>
      <c r="F4" s="308"/>
      <c r="G4" s="308"/>
      <c r="H4" s="308"/>
      <c r="I4" s="308"/>
      <c r="J4" s="309"/>
      <c r="L4" s="210" t="s">
        <v>59</v>
      </c>
      <c r="M4" s="211"/>
      <c r="N4" s="178" t="s">
        <v>96</v>
      </c>
      <c r="O4" s="179"/>
      <c r="P4" s="180"/>
    </row>
    <row r="5" spans="1:16" ht="41.25" customHeight="1">
      <c r="A5" s="205" t="s">
        <v>55</v>
      </c>
      <c r="B5" s="206"/>
      <c r="C5" s="227" t="s">
        <v>64</v>
      </c>
      <c r="D5" s="228"/>
      <c r="E5" s="228"/>
      <c r="F5" s="228"/>
      <c r="G5" s="228"/>
      <c r="H5" s="228"/>
      <c r="I5" s="228"/>
      <c r="J5" s="229"/>
      <c r="L5" s="212"/>
      <c r="M5" s="213"/>
      <c r="N5" s="181"/>
      <c r="O5" s="182"/>
      <c r="P5" s="183"/>
    </row>
    <row r="6" spans="1:16" ht="18" customHeight="1">
      <c r="A6" s="207" t="s">
        <v>1</v>
      </c>
      <c r="B6" s="206"/>
      <c r="C6" s="221"/>
      <c r="D6" s="222"/>
      <c r="E6" s="222"/>
      <c r="F6" s="222"/>
      <c r="G6" s="222"/>
      <c r="H6" s="222"/>
      <c r="I6" s="222"/>
      <c r="J6" s="223"/>
      <c r="L6" s="212"/>
      <c r="M6" s="213"/>
      <c r="N6" s="181"/>
      <c r="O6" s="182"/>
      <c r="P6" s="183"/>
    </row>
    <row r="7" spans="1:16" ht="18" customHeight="1" thickBot="1">
      <c r="A7" s="216" t="s">
        <v>5</v>
      </c>
      <c r="B7" s="217"/>
      <c r="C7" s="224"/>
      <c r="D7" s="225"/>
      <c r="E7" s="225"/>
      <c r="F7" s="225"/>
      <c r="G7" s="225"/>
      <c r="H7" s="225"/>
      <c r="I7" s="225"/>
      <c r="J7" s="226"/>
      <c r="L7" s="214"/>
      <c r="M7" s="215"/>
      <c r="N7" s="184"/>
      <c r="O7" s="185"/>
      <c r="P7" s="186"/>
    </row>
    <row r="8" ht="12.75" thickBot="1"/>
    <row r="9" spans="1:16" ht="33" customHeight="1" thickBot="1">
      <c r="A9" s="201" t="s">
        <v>10</v>
      </c>
      <c r="B9" s="189" t="s">
        <v>2</v>
      </c>
      <c r="C9" s="190"/>
      <c r="D9" s="190"/>
      <c r="E9" s="190"/>
      <c r="F9" s="190"/>
      <c r="G9" s="190"/>
      <c r="H9" s="71" t="s">
        <v>60</v>
      </c>
      <c r="I9" s="71"/>
      <c r="J9" s="71"/>
      <c r="K9" s="82"/>
      <c r="L9" s="89" t="s">
        <v>3</v>
      </c>
      <c r="M9" s="93" t="s">
        <v>4</v>
      </c>
      <c r="N9" s="71"/>
      <c r="O9" s="82"/>
      <c r="P9" s="90" t="s">
        <v>9</v>
      </c>
    </row>
    <row r="10" spans="1:16" ht="19.5" customHeight="1">
      <c r="A10" s="202"/>
      <c r="B10" s="194" t="s">
        <v>74</v>
      </c>
      <c r="C10" s="121"/>
      <c r="D10" s="121"/>
      <c r="E10" s="121"/>
      <c r="F10" s="95">
        <v>1</v>
      </c>
      <c r="G10" s="94" t="str">
        <f aca="true" t="shared" si="0" ref="G10:G19">IF(F10="","","時間")</f>
        <v>時間</v>
      </c>
      <c r="H10" s="319">
        <v>1970</v>
      </c>
      <c r="I10" s="320"/>
      <c r="J10" s="320"/>
      <c r="K10" s="321"/>
      <c r="L10" s="99">
        <v>1</v>
      </c>
      <c r="M10" s="310">
        <f>H10*L10</f>
        <v>1970</v>
      </c>
      <c r="N10" s="310"/>
      <c r="O10" s="22" t="str">
        <f>IF(M10="","","円")</f>
        <v>円</v>
      </c>
      <c r="P10" s="7"/>
    </row>
    <row r="11" spans="1:16" ht="19.5" customHeight="1">
      <c r="A11" s="202"/>
      <c r="B11" s="176" t="s">
        <v>79</v>
      </c>
      <c r="C11" s="177"/>
      <c r="D11" s="175" t="s">
        <v>82</v>
      </c>
      <c r="E11" s="175"/>
      <c r="F11" s="109">
        <v>3</v>
      </c>
      <c r="G11" s="85" t="str">
        <f t="shared" si="0"/>
        <v>時間</v>
      </c>
      <c r="H11" s="311">
        <v>4820</v>
      </c>
      <c r="I11" s="312"/>
      <c r="J11" s="312"/>
      <c r="K11" s="313"/>
      <c r="L11" s="102">
        <v>2</v>
      </c>
      <c r="M11" s="314">
        <f>H11*L11</f>
        <v>9640</v>
      </c>
      <c r="N11" s="314"/>
      <c r="O11" s="15" t="str">
        <f>IF(M11="","","円")</f>
        <v>円</v>
      </c>
      <c r="P11" s="23"/>
    </row>
    <row r="12" spans="1:16" ht="19.5" customHeight="1">
      <c r="A12" s="202"/>
      <c r="B12" s="192"/>
      <c r="C12" s="133"/>
      <c r="D12" s="133"/>
      <c r="E12" s="133"/>
      <c r="F12" s="96"/>
      <c r="G12" s="85">
        <f t="shared" si="0"/>
      </c>
      <c r="H12" s="311"/>
      <c r="I12" s="312"/>
      <c r="J12" s="312"/>
      <c r="K12" s="313"/>
      <c r="L12" s="102">
        <f>IF(F12="","",COUNTIF('実績報告書'!$Q$8:$Q$38,F12))</f>
      </c>
      <c r="M12" s="314"/>
      <c r="N12" s="314"/>
      <c r="O12" s="15">
        <f aca="true" t="shared" si="1" ref="O12:O19">IF(M12="","","円")</f>
      </c>
      <c r="P12" s="23"/>
    </row>
    <row r="13" spans="1:16" ht="19.5" customHeight="1">
      <c r="A13" s="202"/>
      <c r="B13" s="192"/>
      <c r="C13" s="133"/>
      <c r="D13" s="133"/>
      <c r="E13" s="133"/>
      <c r="F13" s="96"/>
      <c r="G13" s="85">
        <f t="shared" si="0"/>
      </c>
      <c r="H13" s="311"/>
      <c r="I13" s="312"/>
      <c r="J13" s="312"/>
      <c r="K13" s="313"/>
      <c r="L13" s="101">
        <f>IF(F13="","",COUNTIF('実績報告書'!$Q$8:$Q$38,F13))</f>
      </c>
      <c r="M13" s="315"/>
      <c r="N13" s="315"/>
      <c r="O13" s="15">
        <f t="shared" si="1"/>
      </c>
      <c r="P13" s="23"/>
    </row>
    <row r="14" spans="1:16" ht="19.5" customHeight="1">
      <c r="A14" s="202"/>
      <c r="B14" s="192"/>
      <c r="C14" s="133"/>
      <c r="D14" s="133"/>
      <c r="E14" s="133"/>
      <c r="F14" s="97"/>
      <c r="G14" s="85">
        <f t="shared" si="0"/>
      </c>
      <c r="H14" s="311"/>
      <c r="I14" s="312"/>
      <c r="J14" s="312"/>
      <c r="K14" s="313"/>
      <c r="L14" s="103">
        <f>IF(F14="","",COUNTIF('実績報告書'!$Q$8:$Q$38,F14))</f>
      </c>
      <c r="M14" s="316"/>
      <c r="N14" s="316"/>
      <c r="O14" s="15">
        <f t="shared" si="1"/>
      </c>
      <c r="P14" s="23"/>
    </row>
    <row r="15" spans="1:16" ht="19.5" customHeight="1">
      <c r="A15" s="202"/>
      <c r="B15" s="192"/>
      <c r="C15" s="133"/>
      <c r="D15" s="133"/>
      <c r="E15" s="133"/>
      <c r="F15" s="97"/>
      <c r="G15" s="85">
        <f t="shared" si="0"/>
      </c>
      <c r="H15" s="311"/>
      <c r="I15" s="312"/>
      <c r="J15" s="312"/>
      <c r="K15" s="313"/>
      <c r="L15" s="101">
        <f>IF(F15="","",COUNTIF('実績報告書'!$Q$8:$Q$38,F15))</f>
      </c>
      <c r="M15" s="315"/>
      <c r="N15" s="315"/>
      <c r="O15" s="15">
        <f t="shared" si="1"/>
      </c>
      <c r="P15" s="23"/>
    </row>
    <row r="16" spans="1:16" ht="19.5" customHeight="1">
      <c r="A16" s="202"/>
      <c r="B16" s="192"/>
      <c r="C16" s="133"/>
      <c r="D16" s="133"/>
      <c r="E16" s="133"/>
      <c r="F16" s="97"/>
      <c r="G16" s="85">
        <f t="shared" si="0"/>
      </c>
      <c r="H16" s="311"/>
      <c r="I16" s="312"/>
      <c r="J16" s="312"/>
      <c r="K16" s="313"/>
      <c r="L16" s="103">
        <f>IF(F16="","",COUNTIF('実績報告書'!$Q$8:$Q$38,F16))</f>
      </c>
      <c r="M16" s="316"/>
      <c r="N16" s="316"/>
      <c r="O16" s="15">
        <f t="shared" si="1"/>
      </c>
      <c r="P16" s="23"/>
    </row>
    <row r="17" spans="1:16" ht="19.5" customHeight="1">
      <c r="A17" s="202"/>
      <c r="B17" s="192"/>
      <c r="C17" s="133"/>
      <c r="D17" s="133"/>
      <c r="E17" s="133"/>
      <c r="F17" s="97"/>
      <c r="G17" s="85">
        <f t="shared" si="0"/>
      </c>
      <c r="H17" s="311"/>
      <c r="I17" s="312"/>
      <c r="J17" s="312"/>
      <c r="K17" s="313"/>
      <c r="L17" s="101">
        <f>IF(F17="","",COUNTIF('実績報告書'!$Q$8:$Q$38,F17))</f>
      </c>
      <c r="M17" s="315"/>
      <c r="N17" s="315"/>
      <c r="O17" s="15">
        <f t="shared" si="1"/>
      </c>
      <c r="P17" s="23"/>
    </row>
    <row r="18" spans="1:16" ht="19.5" customHeight="1">
      <c r="A18" s="202"/>
      <c r="B18" s="192"/>
      <c r="C18" s="133"/>
      <c r="D18" s="133"/>
      <c r="E18" s="133"/>
      <c r="F18" s="97"/>
      <c r="G18" s="85">
        <f t="shared" si="0"/>
      </c>
      <c r="H18" s="311"/>
      <c r="I18" s="312"/>
      <c r="J18" s="312"/>
      <c r="K18" s="313"/>
      <c r="L18" s="100">
        <f>IF(F18="","",COUNTIF('実績報告書'!$Q$8:$Q$38,F18))</f>
      </c>
      <c r="M18" s="317"/>
      <c r="N18" s="317"/>
      <c r="O18" s="15">
        <f t="shared" si="1"/>
      </c>
      <c r="P18" s="23"/>
    </row>
    <row r="19" spans="1:16" ht="19.5" customHeight="1" thickBot="1">
      <c r="A19" s="202"/>
      <c r="B19" s="191"/>
      <c r="C19" s="124"/>
      <c r="D19" s="124"/>
      <c r="E19" s="124"/>
      <c r="F19" s="98"/>
      <c r="G19" s="86">
        <f t="shared" si="0"/>
      </c>
      <c r="H19" s="132"/>
      <c r="I19" s="133"/>
      <c r="J19" s="133"/>
      <c r="K19" s="136"/>
      <c r="L19" s="100">
        <f>IF(F19="","",COUNTIF('実績報告書'!$Q$8:$Q$38,F19))</f>
      </c>
      <c r="M19" s="193"/>
      <c r="N19" s="193"/>
      <c r="O19" s="15">
        <f t="shared" si="1"/>
      </c>
      <c r="P19" s="28"/>
    </row>
    <row r="20" spans="1:16" ht="30.75" customHeight="1" thickBot="1" thickTop="1">
      <c r="A20" s="203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7"/>
      <c r="M20" s="34" t="s">
        <v>7</v>
      </c>
      <c r="N20" s="110">
        <f>SUM(M10:N19)</f>
        <v>11610</v>
      </c>
      <c r="O20" s="30" t="s">
        <v>21</v>
      </c>
      <c r="P20" s="29"/>
    </row>
    <row r="21" ht="19.5" customHeight="1" thickBot="1"/>
    <row r="22" spans="1:16" ht="33" customHeight="1" thickBot="1">
      <c r="A22" s="201" t="s">
        <v>13</v>
      </c>
      <c r="B22" s="8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18" t="s">
        <v>4</v>
      </c>
      <c r="N22" s="9"/>
      <c r="O22" s="19"/>
      <c r="P22" s="20" t="s">
        <v>9</v>
      </c>
    </row>
    <row r="23" spans="1:16" ht="19.5" customHeight="1">
      <c r="A23" s="202"/>
      <c r="B23" s="11"/>
      <c r="C23" s="12"/>
      <c r="D23" s="12"/>
      <c r="E23" s="12"/>
      <c r="F23" s="12"/>
      <c r="G23" s="12"/>
      <c r="H23" s="16"/>
      <c r="I23" s="4"/>
      <c r="J23" s="4"/>
      <c r="K23" s="17"/>
      <c r="L23" s="6"/>
      <c r="M23" s="21"/>
      <c r="N23" s="12"/>
      <c r="O23" s="22"/>
      <c r="P23" s="7"/>
    </row>
    <row r="24" spans="1:16" ht="19.5" customHeight="1">
      <c r="A24" s="202"/>
      <c r="B24" s="13"/>
      <c r="C24" s="5"/>
      <c r="D24" s="5"/>
      <c r="E24" s="5"/>
      <c r="F24" s="5"/>
      <c r="G24" s="5"/>
      <c r="H24" s="14"/>
      <c r="I24" s="5"/>
      <c r="J24" s="5"/>
      <c r="K24" s="15"/>
      <c r="L24" s="2"/>
      <c r="M24" s="14"/>
      <c r="N24" s="5"/>
      <c r="O24" s="15"/>
      <c r="P24" s="23"/>
    </row>
    <row r="25" spans="1:16" ht="19.5" customHeight="1">
      <c r="A25" s="202"/>
      <c r="B25" s="13"/>
      <c r="C25" s="5"/>
      <c r="D25" s="5"/>
      <c r="E25" s="5"/>
      <c r="F25" s="5"/>
      <c r="G25" s="5"/>
      <c r="H25" s="14"/>
      <c r="I25" s="5"/>
      <c r="J25" s="5"/>
      <c r="K25" s="15"/>
      <c r="L25" s="2"/>
      <c r="M25" s="14"/>
      <c r="N25" s="5"/>
      <c r="O25" s="15"/>
      <c r="P25" s="23"/>
    </row>
    <row r="26" spans="1:16" ht="19.5" customHeight="1" thickBot="1">
      <c r="A26" s="202"/>
      <c r="B26" s="24"/>
      <c r="C26" s="3"/>
      <c r="D26" s="3"/>
      <c r="E26" s="3"/>
      <c r="F26" s="3"/>
      <c r="G26" s="3"/>
      <c r="H26" s="25"/>
      <c r="I26" s="3"/>
      <c r="J26" s="3"/>
      <c r="K26" s="26"/>
      <c r="L26" s="27"/>
      <c r="M26" s="25"/>
      <c r="N26" s="3"/>
      <c r="O26" s="26"/>
      <c r="P26" s="28"/>
    </row>
    <row r="27" spans="1:16" ht="30.75" customHeight="1" thickBot="1" thickTop="1">
      <c r="A27" s="203"/>
      <c r="B27" s="31" t="s">
        <v>12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 t="s">
        <v>11</v>
      </c>
      <c r="N27" s="34"/>
      <c r="O27" s="30" t="s">
        <v>21</v>
      </c>
      <c r="P27" s="29"/>
    </row>
    <row r="29" ht="12.75" thickBot="1"/>
    <row r="30" spans="2:15" ht="34.5" customHeight="1" thickBot="1">
      <c r="B30" s="8" t="s">
        <v>14</v>
      </c>
      <c r="C30" s="9"/>
      <c r="D30" s="9"/>
      <c r="E30" s="9"/>
      <c r="F30" s="9"/>
      <c r="G30" s="9"/>
      <c r="H30" s="9"/>
      <c r="I30" s="9"/>
      <c r="J30" s="10"/>
      <c r="K30" s="318">
        <f>N20-N27</f>
        <v>11610</v>
      </c>
      <c r="L30" s="199"/>
      <c r="M30" s="199"/>
      <c r="N30" s="199"/>
      <c r="O30" s="35" t="s">
        <v>15</v>
      </c>
    </row>
  </sheetData>
  <sheetProtection/>
  <mergeCells count="46">
    <mergeCell ref="B19:E19"/>
    <mergeCell ref="H19:K19"/>
    <mergeCell ref="M19:N19"/>
    <mergeCell ref="B20:L20"/>
    <mergeCell ref="A22:A27"/>
    <mergeCell ref="K30:N30"/>
    <mergeCell ref="A9:A20"/>
    <mergeCell ref="B9:G9"/>
    <mergeCell ref="B10:E10"/>
    <mergeCell ref="H10:K10"/>
    <mergeCell ref="B17:E17"/>
    <mergeCell ref="H17:K17"/>
    <mergeCell ref="M17:N17"/>
    <mergeCell ref="B18:E18"/>
    <mergeCell ref="H18:K18"/>
    <mergeCell ref="M18:N18"/>
    <mergeCell ref="B15:E15"/>
    <mergeCell ref="H15:K15"/>
    <mergeCell ref="M15:N15"/>
    <mergeCell ref="B16:E16"/>
    <mergeCell ref="H16:K16"/>
    <mergeCell ref="M16:N16"/>
    <mergeCell ref="B13:E13"/>
    <mergeCell ref="H13:K13"/>
    <mergeCell ref="M13:N13"/>
    <mergeCell ref="B14:E14"/>
    <mergeCell ref="H14:K14"/>
    <mergeCell ref="M14:N14"/>
    <mergeCell ref="M10:N10"/>
    <mergeCell ref="B11:C11"/>
    <mergeCell ref="D11:E11"/>
    <mergeCell ref="H11:K11"/>
    <mergeCell ref="M11:N11"/>
    <mergeCell ref="B12:E12"/>
    <mergeCell ref="H12:K12"/>
    <mergeCell ref="M12:N12"/>
    <mergeCell ref="A2:P2"/>
    <mergeCell ref="A4:B4"/>
    <mergeCell ref="C4:J4"/>
    <mergeCell ref="L4:M7"/>
    <mergeCell ref="N4:P7"/>
    <mergeCell ref="A5:B5"/>
    <mergeCell ref="C5:J5"/>
    <mergeCell ref="A6:B6"/>
    <mergeCell ref="C6:J7"/>
    <mergeCell ref="A7:B7"/>
  </mergeCells>
  <dataValidations count="1">
    <dataValidation type="list" allowBlank="1" showInputMessage="1" showErrorMessage="1" sqref="D11:E11">
      <formula1>"有,無"</formula1>
    </dataValidation>
  </dataValidations>
  <printOptions horizontalCentered="1"/>
  <pageMargins left="0.7874015748031497" right="0.39" top="0.984251968503937" bottom="0.984251968503937" header="0.79" footer="0.5118110236220472"/>
  <pageSetup horizontalDpi="600" verticalDpi="600" orientation="portrait" paperSize="9" scale="98" r:id="rId1"/>
  <headerFooter alignWithMargins="0">
    <oddHeader>&amp;R（様式２）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SheetLayoutView="100" zoomScalePageLayoutView="0" workbookViewId="0" topLeftCell="A1">
      <selection activeCell="U20" sqref="U20"/>
    </sheetView>
  </sheetViews>
  <sheetFormatPr defaultColWidth="3.125" defaultRowHeight="13.5"/>
  <cols>
    <col min="1" max="16384" width="3.125" style="39" customWidth="1"/>
  </cols>
  <sheetData>
    <row r="1" spans="1:27" s="48" customFormat="1" ht="27.75" customHeight="1">
      <c r="A1" s="46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49" customFormat="1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9"/>
    </row>
    <row r="4" ht="13.5">
      <c r="A4" s="39" t="s">
        <v>16</v>
      </c>
    </row>
    <row r="6" ht="14.25" thickBot="1"/>
    <row r="7" spans="4:26" ht="13.5">
      <c r="D7" s="290" t="s">
        <v>17</v>
      </c>
      <c r="E7" s="291"/>
      <c r="F7" s="292"/>
      <c r="G7" s="297" t="s">
        <v>18</v>
      </c>
      <c r="H7" s="298"/>
      <c r="I7" s="302"/>
      <c r="J7" s="300"/>
      <c r="K7" s="300"/>
      <c r="L7" s="300"/>
      <c r="M7" s="300" t="s">
        <v>19</v>
      </c>
      <c r="N7" s="301"/>
      <c r="O7" s="299"/>
      <c r="P7" s="300"/>
      <c r="Q7" s="300"/>
      <c r="R7" s="300"/>
      <c r="S7" s="300" t="s">
        <v>20</v>
      </c>
      <c r="T7" s="301"/>
      <c r="U7" s="299"/>
      <c r="V7" s="300"/>
      <c r="W7" s="300"/>
      <c r="X7" s="300"/>
      <c r="Y7" s="300" t="s">
        <v>21</v>
      </c>
      <c r="Z7" s="301"/>
    </row>
    <row r="8" spans="4:26" ht="13.5">
      <c r="D8" s="293"/>
      <c r="E8" s="281"/>
      <c r="F8" s="267"/>
      <c r="G8" s="230"/>
      <c r="H8" s="231"/>
      <c r="I8" s="267"/>
      <c r="J8" s="253"/>
      <c r="K8" s="249"/>
      <c r="L8" s="253"/>
      <c r="M8" s="249"/>
      <c r="N8" s="250"/>
      <c r="O8" s="230" t="s">
        <v>87</v>
      </c>
      <c r="P8" s="253"/>
      <c r="Q8" s="249">
        <v>1</v>
      </c>
      <c r="R8" s="253"/>
      <c r="S8" s="249">
        <v>1</v>
      </c>
      <c r="T8" s="250"/>
      <c r="U8" s="230">
        <v>6</v>
      </c>
      <c r="V8" s="253"/>
      <c r="W8" s="249">
        <v>1</v>
      </c>
      <c r="X8" s="253"/>
      <c r="Y8" s="249">
        <v>0</v>
      </c>
      <c r="Z8" s="250"/>
    </row>
    <row r="9" spans="4:26" ht="14.25" thickBot="1">
      <c r="D9" s="294"/>
      <c r="E9" s="295"/>
      <c r="F9" s="296"/>
      <c r="G9" s="232"/>
      <c r="H9" s="233"/>
      <c r="I9" s="296"/>
      <c r="J9" s="254"/>
      <c r="K9" s="251"/>
      <c r="L9" s="254"/>
      <c r="M9" s="251"/>
      <c r="N9" s="252"/>
      <c r="O9" s="232"/>
      <c r="P9" s="254"/>
      <c r="Q9" s="251"/>
      <c r="R9" s="254"/>
      <c r="S9" s="251"/>
      <c r="T9" s="252"/>
      <c r="U9" s="232"/>
      <c r="V9" s="254"/>
      <c r="W9" s="251"/>
      <c r="X9" s="254"/>
      <c r="Y9" s="251"/>
      <c r="Z9" s="252"/>
    </row>
    <row r="10" spans="4:26" ht="13.5"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4:26" ht="13.5"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4:26" ht="13.5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3:13" ht="21.75" customHeight="1">
      <c r="C13" s="255" t="s">
        <v>22</v>
      </c>
      <c r="D13" s="255"/>
      <c r="E13" s="258" t="s">
        <v>70</v>
      </c>
      <c r="F13" s="274"/>
      <c r="G13" s="42"/>
      <c r="H13" s="43">
        <v>6</v>
      </c>
      <c r="I13" s="44" t="s">
        <v>23</v>
      </c>
      <c r="J13" s="42"/>
      <c r="K13" s="43">
        <v>7</v>
      </c>
      <c r="L13" s="274" t="s">
        <v>24</v>
      </c>
      <c r="M13" s="274"/>
    </row>
    <row r="14" spans="3:27" ht="21.75" customHeight="1">
      <c r="C14" s="255"/>
      <c r="D14" s="255"/>
      <c r="E14" s="255" t="s">
        <v>45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 t="s">
        <v>25</v>
      </c>
      <c r="Q14" s="255"/>
      <c r="R14" s="255"/>
      <c r="S14" s="255"/>
      <c r="T14" s="255"/>
      <c r="U14" s="287" t="s">
        <v>26</v>
      </c>
      <c r="V14" s="288"/>
      <c r="W14" s="288"/>
      <c r="X14" s="288"/>
      <c r="Y14" s="288"/>
      <c r="Z14" s="289"/>
      <c r="AA14" s="41"/>
    </row>
    <row r="15" spans="3:28" ht="21.75" customHeight="1">
      <c r="C15" s="255"/>
      <c r="D15" s="255"/>
      <c r="E15" s="255" t="s">
        <v>68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 t="s">
        <v>88</v>
      </c>
      <c r="Q15" s="255"/>
      <c r="R15" s="255"/>
      <c r="S15" s="255"/>
      <c r="T15" s="255"/>
      <c r="U15" s="322">
        <v>11610</v>
      </c>
      <c r="V15" s="323"/>
      <c r="W15" s="323"/>
      <c r="X15" s="323"/>
      <c r="Y15" s="323"/>
      <c r="Z15" s="324"/>
      <c r="AA15" s="41"/>
      <c r="AB15" s="41"/>
    </row>
    <row r="16" spans="3:28" ht="21.7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87"/>
      <c r="V16" s="288"/>
      <c r="W16" s="288"/>
      <c r="X16" s="288"/>
      <c r="Y16" s="288"/>
      <c r="Z16" s="289"/>
      <c r="AA16" s="41"/>
      <c r="AB16" s="41"/>
    </row>
    <row r="17" spans="3:28" ht="21.7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87"/>
      <c r="V17" s="288"/>
      <c r="W17" s="288"/>
      <c r="X17" s="288"/>
      <c r="Y17" s="288"/>
      <c r="Z17" s="289"/>
      <c r="AA17" s="41"/>
      <c r="AB17" s="41"/>
    </row>
    <row r="18" spans="3:28" ht="21.75" customHeight="1"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87"/>
      <c r="V18" s="288"/>
      <c r="W18" s="288"/>
      <c r="X18" s="288"/>
      <c r="Y18" s="288"/>
      <c r="Z18" s="289"/>
      <c r="AA18" s="41"/>
      <c r="AB18" s="41"/>
    </row>
    <row r="19" spans="3:28" ht="21.75" customHeight="1">
      <c r="C19" s="255"/>
      <c r="D19" s="255"/>
      <c r="E19" s="283" t="s">
        <v>27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322">
        <f>SUM(U15:Z18)</f>
        <v>11610</v>
      </c>
      <c r="V19" s="323"/>
      <c r="W19" s="323"/>
      <c r="X19" s="323"/>
      <c r="Y19" s="323"/>
      <c r="Z19" s="324"/>
      <c r="AA19" s="41"/>
      <c r="AB19" s="41"/>
    </row>
    <row r="20" ht="18" customHeight="1">
      <c r="AB20" s="41"/>
    </row>
    <row r="21" ht="13.5">
      <c r="D21" s="39" t="s">
        <v>28</v>
      </c>
    </row>
    <row r="22" ht="13.5">
      <c r="Z22" s="45" t="s">
        <v>71</v>
      </c>
    </row>
    <row r="25" spans="9:26" ht="13.5">
      <c r="I25" s="256" t="s">
        <v>29</v>
      </c>
      <c r="J25" s="257"/>
      <c r="K25" s="257"/>
      <c r="L25" s="258"/>
      <c r="M25" s="274"/>
      <c r="N25" s="274"/>
      <c r="O25" s="274"/>
      <c r="P25" s="256"/>
      <c r="Q25" s="68" t="s">
        <v>30</v>
      </c>
      <c r="R25" s="247" t="s">
        <v>94</v>
      </c>
      <c r="S25" s="247"/>
      <c r="T25" s="247"/>
      <c r="U25" s="69" t="s">
        <v>73</v>
      </c>
      <c r="V25" s="247" t="s">
        <v>95</v>
      </c>
      <c r="W25" s="247"/>
      <c r="X25" s="247"/>
      <c r="Y25" s="247"/>
      <c r="Z25" s="248"/>
    </row>
    <row r="26" spans="9:26" ht="13.5">
      <c r="I26" s="267"/>
      <c r="J26" s="234"/>
      <c r="K26" s="234"/>
      <c r="L26" s="231"/>
      <c r="M26" s="281" t="s">
        <v>31</v>
      </c>
      <c r="N26" s="281"/>
      <c r="O26" s="281"/>
      <c r="P26" s="267"/>
      <c r="Q26" s="275" t="s">
        <v>89</v>
      </c>
      <c r="R26" s="276"/>
      <c r="S26" s="276"/>
      <c r="T26" s="276"/>
      <c r="U26" s="276"/>
      <c r="V26" s="276"/>
      <c r="W26" s="276"/>
      <c r="X26" s="276"/>
      <c r="Y26" s="276"/>
      <c r="Z26" s="277"/>
    </row>
    <row r="27" spans="9:26" ht="13.5">
      <c r="I27" s="267"/>
      <c r="J27" s="234"/>
      <c r="K27" s="234"/>
      <c r="L27" s="231"/>
      <c r="M27" s="281" t="s">
        <v>32</v>
      </c>
      <c r="N27" s="281"/>
      <c r="O27" s="281"/>
      <c r="P27" s="267"/>
      <c r="Q27" s="275"/>
      <c r="R27" s="276"/>
      <c r="S27" s="276"/>
      <c r="T27" s="276"/>
      <c r="U27" s="276"/>
      <c r="V27" s="276"/>
      <c r="W27" s="276"/>
      <c r="X27" s="276"/>
      <c r="Y27" s="276"/>
      <c r="Z27" s="277"/>
    </row>
    <row r="28" spans="9:26" ht="13.5">
      <c r="I28" s="267"/>
      <c r="J28" s="234"/>
      <c r="K28" s="234"/>
      <c r="L28" s="231"/>
      <c r="M28" s="282"/>
      <c r="N28" s="282"/>
      <c r="O28" s="282"/>
      <c r="P28" s="259"/>
      <c r="Q28" s="278"/>
      <c r="R28" s="279"/>
      <c r="S28" s="279"/>
      <c r="T28" s="279"/>
      <c r="U28" s="279"/>
      <c r="V28" s="279"/>
      <c r="W28" s="279"/>
      <c r="X28" s="279"/>
      <c r="Y28" s="279"/>
      <c r="Z28" s="280"/>
    </row>
    <row r="29" spans="9:26" ht="13.5">
      <c r="I29" s="267"/>
      <c r="J29" s="234"/>
      <c r="K29" s="234"/>
      <c r="L29" s="231"/>
      <c r="M29" s="256" t="s">
        <v>33</v>
      </c>
      <c r="N29" s="257"/>
      <c r="O29" s="257"/>
      <c r="P29" s="258"/>
      <c r="Q29" s="275" t="s">
        <v>90</v>
      </c>
      <c r="R29" s="276"/>
      <c r="S29" s="276"/>
      <c r="T29" s="276"/>
      <c r="U29" s="276"/>
      <c r="V29" s="276"/>
      <c r="W29" s="276"/>
      <c r="X29" s="276"/>
      <c r="Y29" s="276"/>
      <c r="Z29" s="277"/>
    </row>
    <row r="30" spans="9:26" ht="13.5">
      <c r="I30" s="267"/>
      <c r="J30" s="234"/>
      <c r="K30" s="234"/>
      <c r="L30" s="231"/>
      <c r="M30" s="259"/>
      <c r="N30" s="235"/>
      <c r="O30" s="235"/>
      <c r="P30" s="236"/>
      <c r="Q30" s="278"/>
      <c r="R30" s="279"/>
      <c r="S30" s="279"/>
      <c r="T30" s="279"/>
      <c r="U30" s="279"/>
      <c r="V30" s="279"/>
      <c r="W30" s="279"/>
      <c r="X30" s="279"/>
      <c r="Y30" s="279"/>
      <c r="Z30" s="280"/>
    </row>
    <row r="31" spans="9:26" ht="13.5">
      <c r="I31" s="267"/>
      <c r="J31" s="234"/>
      <c r="K31" s="234"/>
      <c r="L31" s="231"/>
      <c r="M31" s="256" t="s">
        <v>34</v>
      </c>
      <c r="N31" s="257"/>
      <c r="O31" s="257"/>
      <c r="P31" s="258"/>
      <c r="Q31" s="325" t="s">
        <v>92</v>
      </c>
      <c r="R31" s="326"/>
      <c r="S31" s="326"/>
      <c r="T31" s="326"/>
      <c r="U31" s="326"/>
      <c r="V31" s="326"/>
      <c r="W31" s="326"/>
      <c r="X31" s="326"/>
      <c r="Y31" s="326"/>
      <c r="Z31" s="327"/>
    </row>
    <row r="32" spans="9:26" ht="13.5">
      <c r="I32" s="267"/>
      <c r="J32" s="234"/>
      <c r="K32" s="234"/>
      <c r="L32" s="231"/>
      <c r="M32" s="259"/>
      <c r="N32" s="235"/>
      <c r="O32" s="235"/>
      <c r="P32" s="236"/>
      <c r="Q32" s="278"/>
      <c r="R32" s="279"/>
      <c r="S32" s="279"/>
      <c r="T32" s="279"/>
      <c r="U32" s="279"/>
      <c r="V32" s="279"/>
      <c r="W32" s="279"/>
      <c r="X32" s="279"/>
      <c r="Y32" s="279"/>
      <c r="Z32" s="280"/>
    </row>
    <row r="33" spans="9:26" ht="13.5">
      <c r="I33" s="267"/>
      <c r="J33" s="234"/>
      <c r="K33" s="234"/>
      <c r="L33" s="231"/>
      <c r="M33" s="256" t="s">
        <v>35</v>
      </c>
      <c r="N33" s="257"/>
      <c r="O33" s="257"/>
      <c r="P33" s="258"/>
      <c r="Q33" s="268" t="s">
        <v>91</v>
      </c>
      <c r="R33" s="269"/>
      <c r="S33" s="269"/>
      <c r="T33" s="269"/>
      <c r="U33" s="269"/>
      <c r="V33" s="269"/>
      <c r="W33" s="269"/>
      <c r="X33" s="269"/>
      <c r="Y33" s="269"/>
      <c r="Z33" s="270"/>
    </row>
    <row r="34" spans="9:26" ht="13.5">
      <c r="I34" s="267"/>
      <c r="J34" s="234"/>
      <c r="K34" s="234"/>
      <c r="L34" s="231"/>
      <c r="M34" s="267"/>
      <c r="N34" s="234"/>
      <c r="O34" s="234"/>
      <c r="P34" s="231"/>
      <c r="Q34" s="271"/>
      <c r="R34" s="272"/>
      <c r="S34" s="272"/>
      <c r="T34" s="272"/>
      <c r="U34" s="272"/>
      <c r="V34" s="272"/>
      <c r="W34" s="272"/>
      <c r="X34" s="272"/>
      <c r="Y34" s="272"/>
      <c r="Z34" s="273"/>
    </row>
    <row r="35" spans="9:26" ht="13.5">
      <c r="I35" s="267"/>
      <c r="J35" s="234"/>
      <c r="K35" s="234"/>
      <c r="L35" s="231"/>
      <c r="M35" s="267"/>
      <c r="N35" s="234"/>
      <c r="O35" s="234"/>
      <c r="P35" s="231"/>
      <c r="Q35" s="237" t="s">
        <v>63</v>
      </c>
      <c r="R35" s="238"/>
      <c r="S35" s="238"/>
      <c r="T35" s="238"/>
      <c r="U35" s="238"/>
      <c r="V35" s="238"/>
      <c r="W35" s="238"/>
      <c r="X35" s="238"/>
      <c r="Y35" s="234" t="s">
        <v>66</v>
      </c>
      <c r="Z35" s="231"/>
    </row>
    <row r="36" spans="9:26" ht="13.5">
      <c r="I36" s="259"/>
      <c r="J36" s="235"/>
      <c r="K36" s="235"/>
      <c r="L36" s="236"/>
      <c r="M36" s="259"/>
      <c r="N36" s="235"/>
      <c r="O36" s="235"/>
      <c r="P36" s="236"/>
      <c r="Q36" s="239"/>
      <c r="R36" s="240"/>
      <c r="S36" s="240"/>
      <c r="T36" s="240"/>
      <c r="U36" s="240"/>
      <c r="V36" s="240"/>
      <c r="W36" s="240"/>
      <c r="X36" s="240"/>
      <c r="Y36" s="235"/>
      <c r="Z36" s="236"/>
    </row>
    <row r="37" spans="9:26" ht="13.5"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111" t="s">
        <v>93</v>
      </c>
      <c r="X37" s="41"/>
      <c r="Y37" s="41"/>
      <c r="Z37" s="41"/>
    </row>
    <row r="38" spans="9:26" ht="13.5"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3.5">
      <c r="I39" s="39" t="s">
        <v>61</v>
      </c>
    </row>
    <row r="41" spans="9:26" ht="13.5">
      <c r="I41" s="256" t="s">
        <v>36</v>
      </c>
      <c r="J41" s="257"/>
      <c r="K41" s="257"/>
      <c r="L41" s="258"/>
      <c r="M41" s="260"/>
      <c r="N41" s="247"/>
      <c r="O41" s="247"/>
      <c r="P41" s="247"/>
      <c r="Q41" s="247"/>
      <c r="R41" s="257" t="s">
        <v>37</v>
      </c>
      <c r="S41" s="257"/>
      <c r="T41" s="247"/>
      <c r="U41" s="247"/>
      <c r="V41" s="247"/>
      <c r="W41" s="247"/>
      <c r="X41" s="247"/>
      <c r="Y41" s="257" t="s">
        <v>38</v>
      </c>
      <c r="Z41" s="258"/>
    </row>
    <row r="42" spans="9:26" ht="13.5">
      <c r="I42" s="259"/>
      <c r="J42" s="235"/>
      <c r="K42" s="235"/>
      <c r="L42" s="236"/>
      <c r="M42" s="239"/>
      <c r="N42" s="240"/>
      <c r="O42" s="240"/>
      <c r="P42" s="240"/>
      <c r="Q42" s="240"/>
      <c r="R42" s="235"/>
      <c r="S42" s="235"/>
      <c r="T42" s="240"/>
      <c r="U42" s="240"/>
      <c r="V42" s="240"/>
      <c r="W42" s="240"/>
      <c r="X42" s="240"/>
      <c r="Y42" s="235"/>
      <c r="Z42" s="236"/>
    </row>
    <row r="43" spans="9:26" ht="13.5">
      <c r="I43" s="256" t="s">
        <v>39</v>
      </c>
      <c r="J43" s="257"/>
      <c r="K43" s="257"/>
      <c r="L43" s="258"/>
      <c r="M43" s="260" t="s">
        <v>40</v>
      </c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8"/>
    </row>
    <row r="44" spans="9:26" ht="13.5">
      <c r="I44" s="259"/>
      <c r="J44" s="235"/>
      <c r="K44" s="235"/>
      <c r="L44" s="236"/>
      <c r="M44" s="239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61"/>
    </row>
    <row r="45" spans="9:26" ht="13.5">
      <c r="I45" s="256" t="s">
        <v>41</v>
      </c>
      <c r="J45" s="257"/>
      <c r="K45" s="257"/>
      <c r="L45" s="258"/>
      <c r="M45" s="260"/>
      <c r="N45" s="262"/>
      <c r="O45" s="264"/>
      <c r="P45" s="262"/>
      <c r="Q45" s="264"/>
      <c r="R45" s="262"/>
      <c r="S45" s="264"/>
      <c r="T45" s="262"/>
      <c r="U45" s="264"/>
      <c r="V45" s="262"/>
      <c r="W45" s="264"/>
      <c r="X45" s="262"/>
      <c r="Y45" s="264"/>
      <c r="Z45" s="248"/>
    </row>
    <row r="46" spans="9:26" ht="13.5">
      <c r="I46" s="259"/>
      <c r="J46" s="235"/>
      <c r="K46" s="235"/>
      <c r="L46" s="236"/>
      <c r="M46" s="239"/>
      <c r="N46" s="263"/>
      <c r="O46" s="265"/>
      <c r="P46" s="263"/>
      <c r="Q46" s="265"/>
      <c r="R46" s="263"/>
      <c r="S46" s="265"/>
      <c r="T46" s="263"/>
      <c r="U46" s="265"/>
      <c r="V46" s="263"/>
      <c r="W46" s="265"/>
      <c r="X46" s="263"/>
      <c r="Y46" s="265"/>
      <c r="Z46" s="261"/>
    </row>
    <row r="47" spans="9:26" ht="13.5">
      <c r="I47" s="255" t="s">
        <v>42</v>
      </c>
      <c r="J47" s="255"/>
      <c r="K47" s="255"/>
      <c r="L47" s="255"/>
      <c r="M47" s="260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8"/>
    </row>
    <row r="48" spans="9:26" ht="13.5">
      <c r="I48" s="255"/>
      <c r="J48" s="255"/>
      <c r="K48" s="255"/>
      <c r="L48" s="255"/>
      <c r="M48" s="237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66"/>
    </row>
    <row r="49" spans="9:26" ht="13.5">
      <c r="I49" s="255"/>
      <c r="J49" s="255"/>
      <c r="K49" s="255"/>
      <c r="L49" s="255"/>
      <c r="M49" s="239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61"/>
    </row>
  </sheetData>
  <sheetProtection/>
  <mergeCells count="74">
    <mergeCell ref="W45:X46"/>
    <mergeCell ref="Y45:Z46"/>
    <mergeCell ref="I47:L49"/>
    <mergeCell ref="M47:Z49"/>
    <mergeCell ref="I45:L46"/>
    <mergeCell ref="M45:N46"/>
    <mergeCell ref="O45:P46"/>
    <mergeCell ref="Q45:R46"/>
    <mergeCell ref="S45:T46"/>
    <mergeCell ref="U45:V46"/>
    <mergeCell ref="I41:L42"/>
    <mergeCell ref="M41:Q42"/>
    <mergeCell ref="R41:S42"/>
    <mergeCell ref="T41:X42"/>
    <mergeCell ref="Y41:Z42"/>
    <mergeCell ref="I43:L44"/>
    <mergeCell ref="M43:Z44"/>
    <mergeCell ref="M29:P30"/>
    <mergeCell ref="Q29:Z30"/>
    <mergeCell ref="M31:P32"/>
    <mergeCell ref="Q31:Z32"/>
    <mergeCell ref="M33:P36"/>
    <mergeCell ref="Q33:Z34"/>
    <mergeCell ref="Q35:X36"/>
    <mergeCell ref="Y35:Z36"/>
    <mergeCell ref="E19:T19"/>
    <mergeCell ref="U19:Z19"/>
    <mergeCell ref="I25:L36"/>
    <mergeCell ref="M25:P25"/>
    <mergeCell ref="R25:T25"/>
    <mergeCell ref="V25:Z25"/>
    <mergeCell ref="M26:P26"/>
    <mergeCell ref="Q26:Z28"/>
    <mergeCell ref="M27:P27"/>
    <mergeCell ref="M28:P28"/>
    <mergeCell ref="E17:O17"/>
    <mergeCell ref="P17:T17"/>
    <mergeCell ref="U17:Z17"/>
    <mergeCell ref="E18:O18"/>
    <mergeCell ref="P18:T18"/>
    <mergeCell ref="U18:Z18"/>
    <mergeCell ref="U14:Z14"/>
    <mergeCell ref="E15:O15"/>
    <mergeCell ref="P15:T15"/>
    <mergeCell ref="U15:Z15"/>
    <mergeCell ref="E16:O16"/>
    <mergeCell ref="P16:T16"/>
    <mergeCell ref="U16:Z16"/>
    <mergeCell ref="Q8:R9"/>
    <mergeCell ref="S8:T9"/>
    <mergeCell ref="U8:V9"/>
    <mergeCell ref="W8:X9"/>
    <mergeCell ref="Y8:Z9"/>
    <mergeCell ref="C13:D19"/>
    <mergeCell ref="E13:F13"/>
    <mergeCell ref="L13:M13"/>
    <mergeCell ref="E14:O14"/>
    <mergeCell ref="P14:T14"/>
    <mergeCell ref="Q7:R7"/>
    <mergeCell ref="S7:T7"/>
    <mergeCell ref="U7:V7"/>
    <mergeCell ref="W7:X7"/>
    <mergeCell ref="Y7:Z7"/>
    <mergeCell ref="G8:H9"/>
    <mergeCell ref="I8:J9"/>
    <mergeCell ref="K8:L9"/>
    <mergeCell ref="M8:N9"/>
    <mergeCell ref="O8:P9"/>
    <mergeCell ref="D7:F9"/>
    <mergeCell ref="G7:H7"/>
    <mergeCell ref="I7:J7"/>
    <mergeCell ref="K7:L7"/>
    <mergeCell ref="M7:N7"/>
    <mergeCell ref="O7:P7"/>
  </mergeCells>
  <dataValidations count="1">
    <dataValidation type="list" allowBlank="1" showInputMessage="1" showErrorMessage="1" sqref="M43:Z44">
      <formula1>"普通,当座"</formula1>
    </dataValidation>
  </dataValidations>
  <printOptions/>
  <pageMargins left="0.787" right="0.787" top="0.7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hoshi-miyuki</dc:creator>
  <cp:keywords/>
  <dc:description/>
  <cp:lastModifiedBy>菅原 翔太</cp:lastModifiedBy>
  <cp:lastPrinted>2020-07-10T14:37:57Z</cp:lastPrinted>
  <dcterms:created xsi:type="dcterms:W3CDTF">2006-10-10T10:46:31Z</dcterms:created>
  <dcterms:modified xsi:type="dcterms:W3CDTF">2024-04-05T05:59:35Z</dcterms:modified>
  <cp:category/>
  <cp:version/>
  <cp:contentType/>
  <cp:contentStatus/>
</cp:coreProperties>
</file>