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実績報告書" sheetId="1" r:id="rId1"/>
    <sheet name="明細書" sheetId="2" r:id="rId2"/>
    <sheet name="請求書" sheetId="3" r:id="rId3"/>
    <sheet name="単価表（R5.4.1現在）" sheetId="4" r:id="rId4"/>
    <sheet name="実績報告書 (記入例)" sheetId="5" r:id="rId5"/>
    <sheet name="明細書 (記入例)" sheetId="6" r:id="rId6"/>
    <sheet name="請求書 (記入例)" sheetId="7" r:id="rId7"/>
  </sheets>
  <definedNames>
    <definedName name="_xlfn.SHEET" hidden="1">#NAME?</definedName>
    <definedName name="_xlnm.Print_Area" localSheetId="0">'実績報告書'!$A$1:$Y$41</definedName>
    <definedName name="_xlnm.Print_Area" localSheetId="4">'実績報告書 (記入例)'!$A$1:$Y$41</definedName>
    <definedName name="_xlnm.Print_Area" localSheetId="1">'明細書'!$A$1:$P$30</definedName>
    <definedName name="_xlnm.Print_Area" localSheetId="5">'明細書 (記入例)'!$A$1:$P$30</definedName>
  </definedNames>
  <calcPr fullCalcOnLoad="1"/>
</workbook>
</file>

<file path=xl/sharedStrings.xml><?xml version="1.0" encoding="utf-8"?>
<sst xmlns="http://schemas.openxmlformats.org/spreadsheetml/2006/main" count="234" uniqueCount="101">
  <si>
    <t>受給者番号</t>
  </si>
  <si>
    <t>支給決定に係る</t>
  </si>
  <si>
    <t>サービス内容</t>
  </si>
  <si>
    <t>算定
回数</t>
  </si>
  <si>
    <t>当月算定額</t>
  </si>
  <si>
    <t>障 害 児 氏 名</t>
  </si>
  <si>
    <t>①</t>
  </si>
  <si>
    <t>利用者負担額等の内訳</t>
  </si>
  <si>
    <t>適　　要</t>
  </si>
  <si>
    <t>費用の額計算欄</t>
  </si>
  <si>
    <t>②</t>
  </si>
  <si>
    <t>当月利用者負担額等合計</t>
  </si>
  <si>
    <t>利用者負担額計算欄</t>
  </si>
  <si>
    <t>当月地域生活支援事業補助金請求額①－②</t>
  </si>
  <si>
    <t>円　</t>
  </si>
  <si>
    <t>名取市長　様</t>
  </si>
  <si>
    <t>請求金額</t>
  </si>
  <si>
    <t>十億</t>
  </si>
  <si>
    <t>百万</t>
  </si>
  <si>
    <t>千</t>
  </si>
  <si>
    <t>円</t>
  </si>
  <si>
    <t>内訳</t>
  </si>
  <si>
    <t>年</t>
  </si>
  <si>
    <t>月分</t>
  </si>
  <si>
    <t>明細書件数</t>
  </si>
  <si>
    <t>金額</t>
  </si>
  <si>
    <t>合計</t>
  </si>
  <si>
    <t>上記のとおり請求します。</t>
  </si>
  <si>
    <t>請求事業者</t>
  </si>
  <si>
    <t>〒</t>
  </si>
  <si>
    <t>住所</t>
  </si>
  <si>
    <t>（所在地）</t>
  </si>
  <si>
    <t>電話番号</t>
  </si>
  <si>
    <t>名称</t>
  </si>
  <si>
    <t>職・氏名</t>
  </si>
  <si>
    <t>金融機関名</t>
  </si>
  <si>
    <t>銀行</t>
  </si>
  <si>
    <t>支店</t>
  </si>
  <si>
    <t>預金種別</t>
  </si>
  <si>
    <t>普通　・　当座</t>
  </si>
  <si>
    <t>口座番号</t>
  </si>
  <si>
    <t>口座名義</t>
  </si>
  <si>
    <t>開始時間</t>
  </si>
  <si>
    <t>（移動支援・地域活動支援センター・経過的デイサービス・日中一時支援・訪問入浴サービス・コミュニケーション支援）</t>
  </si>
  <si>
    <t>事業名</t>
  </si>
  <si>
    <t>支給決定障害者等氏名</t>
  </si>
  <si>
    <t>（保護者氏名）</t>
  </si>
  <si>
    <t>受給者証番号</t>
  </si>
  <si>
    <t>日付</t>
  </si>
  <si>
    <t>曜日</t>
  </si>
  <si>
    <t>終了時間</t>
  </si>
  <si>
    <t>算定
日数
(時間数)</t>
  </si>
  <si>
    <t>利用者
負担額</t>
  </si>
  <si>
    <t>合　計</t>
  </si>
  <si>
    <t>支給決定障害者
（保護者）
氏　　　　　　　　名</t>
  </si>
  <si>
    <t>名取市地域生活支援事業明細書</t>
  </si>
  <si>
    <t>支　給　量</t>
  </si>
  <si>
    <t>事　業　者</t>
  </si>
  <si>
    <t>事業者</t>
  </si>
  <si>
    <t>算定額</t>
  </si>
  <si>
    <t>補助金の振込については、下記口座へ振込み願います。</t>
  </si>
  <si>
    <t>利用者
確認印</t>
  </si>
  <si>
    <t>名取　太郎</t>
  </si>
  <si>
    <t>名取　一郎</t>
  </si>
  <si>
    <t>利用者負担額</t>
  </si>
  <si>
    <t>印</t>
  </si>
  <si>
    <t>移動支援先
目　 的 　地</t>
  </si>
  <si>
    <t>移動支援事業</t>
  </si>
  <si>
    <t>移動支援事業サービス提供実績報告書</t>
  </si>
  <si>
    <t>令和</t>
  </si>
  <si>
    <t>令和　　年　　月　　日</t>
  </si>
  <si>
    <t>名取市地域生活支援事業費請求書</t>
  </si>
  <si>
    <t>―</t>
  </si>
  <si>
    <t>身体介護伴わない</t>
  </si>
  <si>
    <t>身体介護伴う</t>
  </si>
  <si>
    <t>基本額</t>
  </si>
  <si>
    <t>補助額</t>
  </si>
  <si>
    <t>月</t>
  </si>
  <si>
    <t>名取市・その他市町村</t>
  </si>
  <si>
    <t>県内該当市町村なし</t>
  </si>
  <si>
    <t>仙台市・多賀城市</t>
  </si>
  <si>
    <t>00019*****</t>
  </si>
  <si>
    <t>￥</t>
  </si>
  <si>
    <t>1件</t>
  </si>
  <si>
    <t>　名取市******</t>
  </si>
  <si>
    <t>　***　-　***　-　****</t>
  </si>
  <si>
    <t>　理事長</t>
  </si>
  <si>
    <t>　社会福祉法人*****</t>
  </si>
  <si>
    <t>※代表者印をご捺印ください。</t>
  </si>
  <si>
    <t>***</t>
  </si>
  <si>
    <t>****</t>
  </si>
  <si>
    <t>社会福祉法人*****</t>
  </si>
  <si>
    <t>サービス
内容</t>
  </si>
  <si>
    <t>移動支援（個別）身体介護無</t>
  </si>
  <si>
    <t>移動支援（グループ）身体介護無</t>
  </si>
  <si>
    <t>ショッピングモール</t>
  </si>
  <si>
    <t>個別</t>
  </si>
  <si>
    <t>グループ</t>
  </si>
  <si>
    <t>算定
時間</t>
  </si>
  <si>
    <t>●個別支援型</t>
  </si>
  <si>
    <t>●グループ支援型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</si>
</sst>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0&quot;　円/30分&quot;"/>
    <numFmt numFmtId="178" formatCode="0.000"/>
    <numFmt numFmtId="179" formatCode="#,##0_);[Red]\(#,##0\)"/>
    <numFmt numFmtId="180" formatCode="[h]\.mm"/>
    <numFmt numFmtId="181" formatCode="#,##0_ "/>
    <numFmt numFmtId="182" formatCode="0.0"/>
    <numFmt numFmtId="183" formatCode="[$-F400]h:mm:ss\ AM/PM"/>
    <numFmt numFmtId="184" formatCode="mm"/>
    <numFmt numFmtId="185" formatCode="yyyy/m/d;@"/>
    <numFmt numFmtId="186" formatCode="d"/>
    <numFmt numFmtId="187" formatCode="yy"/>
    <numFmt numFmtId="188" formatCode="yy&quot;年&quot;"/>
    <numFmt numFmtId="189" formatCode="[$-411]ggge&quot;年&quot;"/>
    <numFmt numFmtId="190" formatCode="ggge&quot;年&quot;"/>
    <numFmt numFmtId="191" formatCode="ge&quot;年&quot;"/>
    <numFmt numFmtId="192" formatCode="gee&quot;年&quot;"/>
    <numFmt numFmtId="193" formatCode="h:mm;@"/>
    <numFmt numFmtId="194" formatCode="0.00_ "/>
    <numFmt numFmtId="195" formatCode="0_);[Red]\(0\)"/>
    <numFmt numFmtId="196" formatCode="0.0_);[Red]\(0.0\)"/>
    <numFmt numFmtId="197" formatCode="0.00_);[Red]\(0.00\)"/>
    <numFmt numFmtId="198" formatCode="0.000_);[Red]\(0.000\)"/>
    <numFmt numFmtId="199" formatCode="0.0000_);[Red]\(0.0000\)"/>
    <numFmt numFmtId="200" formatCode="#,##0&quot;円&quot;"/>
    <numFmt numFmtId="201" formatCode="#,##0_ ;[Red]\-#,##0\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9.5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tted"/>
      <right style="thin"/>
      <top style="medium"/>
      <bottom style="thin"/>
    </border>
    <border>
      <left style="dotted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Continuous" vertical="center"/>
    </xf>
    <xf numFmtId="0" fontId="2" fillId="0" borderId="40" xfId="0" applyFont="1" applyBorder="1" applyAlignment="1">
      <alignment horizontal="centerContinuous" vertical="center"/>
    </xf>
    <xf numFmtId="0" fontId="2" fillId="0" borderId="38" xfId="0" applyFont="1" applyBorder="1" applyAlignment="1">
      <alignment horizontal="centerContinuous" vertical="center"/>
    </xf>
    <xf numFmtId="0" fontId="2" fillId="0" borderId="40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Continuous" vertical="center"/>
    </xf>
    <xf numFmtId="0" fontId="2" fillId="0" borderId="44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Continuous" vertical="center"/>
    </xf>
    <xf numFmtId="0" fontId="2" fillId="0" borderId="45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3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Continuous" vertical="center"/>
    </xf>
    <xf numFmtId="0" fontId="2" fillId="0" borderId="48" xfId="0" applyFont="1" applyFill="1" applyBorder="1" applyAlignment="1">
      <alignment horizontal="centerContinuous" vertical="center"/>
    </xf>
    <xf numFmtId="0" fontId="2" fillId="0" borderId="49" xfId="0" applyFont="1" applyFill="1" applyBorder="1" applyAlignment="1">
      <alignment horizontal="centerContinuous" vertical="center"/>
    </xf>
    <xf numFmtId="0" fontId="2" fillId="0" borderId="40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85" fontId="2" fillId="0" borderId="0" xfId="0" applyNumberFormat="1" applyFont="1" applyFill="1" applyAlignment="1">
      <alignment vertical="center"/>
    </xf>
    <xf numFmtId="0" fontId="2" fillId="0" borderId="52" xfId="0" applyFont="1" applyBorder="1" applyAlignment="1">
      <alignment horizontal="centerContinuous" vertical="center"/>
    </xf>
    <xf numFmtId="0" fontId="2" fillId="0" borderId="53" xfId="0" applyFont="1" applyBorder="1" applyAlignment="1">
      <alignment horizontal="centerContinuous" vertical="center"/>
    </xf>
    <xf numFmtId="0" fontId="3" fillId="4" borderId="46" xfId="0" applyFont="1" applyFill="1" applyBorder="1" applyAlignment="1">
      <alignment vertical="center"/>
    </xf>
    <xf numFmtId="0" fontId="3" fillId="4" borderId="46" xfId="0" applyNumberFormat="1" applyFont="1" applyFill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Continuous" vertical="center"/>
    </xf>
    <xf numFmtId="0" fontId="2" fillId="0" borderId="59" xfId="0" applyFont="1" applyBorder="1" applyAlignment="1">
      <alignment horizontal="center" vertical="center"/>
    </xf>
    <xf numFmtId="196" fontId="2" fillId="0" borderId="60" xfId="0" applyNumberFormat="1" applyFont="1" applyFill="1" applyBorder="1" applyAlignment="1">
      <alignment horizontal="center" vertical="center"/>
    </xf>
    <xf numFmtId="197" fontId="12" fillId="0" borderId="61" xfId="0" applyNumberFormat="1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196" fontId="2" fillId="16" borderId="66" xfId="0" applyNumberFormat="1" applyFont="1" applyFill="1" applyBorder="1" applyAlignment="1">
      <alignment horizontal="center" vertical="center"/>
    </xf>
    <xf numFmtId="196" fontId="2" fillId="16" borderId="67" xfId="0" applyNumberFormat="1" applyFont="1" applyFill="1" applyBorder="1" applyAlignment="1">
      <alignment horizontal="center" vertical="center"/>
    </xf>
    <xf numFmtId="196" fontId="2" fillId="0" borderId="0" xfId="0" applyNumberFormat="1" applyFont="1" applyFill="1" applyBorder="1" applyAlignment="1">
      <alignment horizontal="center" vertical="center"/>
    </xf>
    <xf numFmtId="181" fontId="2" fillId="0" borderId="4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horizontal="center" vertical="center"/>
    </xf>
    <xf numFmtId="186" fontId="2" fillId="0" borderId="68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4" borderId="70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20" fontId="2" fillId="4" borderId="61" xfId="0" applyNumberFormat="1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7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center" vertical="center" shrinkToFit="1"/>
    </xf>
    <xf numFmtId="0" fontId="2" fillId="4" borderId="62" xfId="0" applyFont="1" applyFill="1" applyBorder="1" applyAlignment="1">
      <alignment horizontal="center" vertical="center"/>
    </xf>
    <xf numFmtId="0" fontId="2" fillId="4" borderId="76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193" fontId="2" fillId="4" borderId="54" xfId="0" applyNumberFormat="1" applyFont="1" applyFill="1" applyBorder="1" applyAlignment="1">
      <alignment horizontal="center" vertical="center"/>
    </xf>
    <xf numFmtId="193" fontId="2" fillId="4" borderId="13" xfId="0" applyNumberFormat="1" applyFont="1" applyFill="1" applyBorder="1" applyAlignment="1">
      <alignment horizontal="center" vertical="center"/>
    </xf>
    <xf numFmtId="193" fontId="2" fillId="4" borderId="76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193" fontId="2" fillId="4" borderId="74" xfId="0" applyNumberFormat="1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77" xfId="0" applyFont="1" applyFill="1" applyBorder="1" applyAlignment="1">
      <alignment horizontal="center" vertical="center"/>
    </xf>
    <xf numFmtId="0" fontId="2" fillId="7" borderId="78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79" xfId="0" applyFont="1" applyFill="1" applyBorder="1" applyAlignment="1">
      <alignment horizontal="center" vertical="center"/>
    </xf>
    <xf numFmtId="0" fontId="2" fillId="7" borderId="80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8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8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 textRotation="255"/>
    </xf>
    <xf numFmtId="0" fontId="2" fillId="0" borderId="92" xfId="0" applyFont="1" applyBorder="1" applyAlignment="1">
      <alignment horizontal="center" vertical="center" textRotation="255"/>
    </xf>
    <xf numFmtId="0" fontId="2" fillId="0" borderId="93" xfId="0" applyFont="1" applyBorder="1" applyAlignment="1">
      <alignment horizontal="center" vertical="center" textRotation="255"/>
    </xf>
    <xf numFmtId="0" fontId="2" fillId="0" borderId="87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7" borderId="95" xfId="0" applyFont="1" applyFill="1" applyBorder="1" applyAlignment="1">
      <alignment horizontal="center" vertical="center" wrapText="1"/>
    </xf>
    <xf numFmtId="0" fontId="2" fillId="7" borderId="52" xfId="0" applyFont="1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center" wrapText="1"/>
    </xf>
    <xf numFmtId="0" fontId="2" fillId="7" borderId="78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79" xfId="0" applyFont="1" applyFill="1" applyBorder="1" applyAlignment="1">
      <alignment horizontal="center" vertical="center" wrapText="1"/>
    </xf>
    <xf numFmtId="0" fontId="2" fillId="7" borderId="80" xfId="0" applyFont="1" applyFill="1" applyBorder="1" applyAlignment="1">
      <alignment horizontal="center" vertical="center" wrapText="1"/>
    </xf>
    <xf numFmtId="0" fontId="2" fillId="7" borderId="46" xfId="0" applyFont="1" applyFill="1" applyBorder="1" applyAlignment="1">
      <alignment horizontal="center" vertical="center" wrapText="1"/>
    </xf>
    <xf numFmtId="0" fontId="2" fillId="7" borderId="81" xfId="0" applyFont="1" applyFill="1" applyBorder="1" applyAlignment="1">
      <alignment horizontal="center" vertical="center" wrapText="1"/>
    </xf>
    <xf numFmtId="0" fontId="6" fillId="0" borderId="96" xfId="0" applyFont="1" applyBorder="1" applyAlignment="1">
      <alignment horizontal="right" vertical="center"/>
    </xf>
    <xf numFmtId="0" fontId="6" fillId="0" borderId="97" xfId="0" applyFont="1" applyBorder="1" applyAlignment="1">
      <alignment horizontal="right" vertical="center"/>
    </xf>
    <xf numFmtId="0" fontId="6" fillId="0" borderId="98" xfId="0" applyFont="1" applyBorder="1" applyAlignment="1">
      <alignment horizontal="right" vertical="center"/>
    </xf>
    <xf numFmtId="0" fontId="5" fillId="0" borderId="99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38" fontId="5" fillId="0" borderId="54" xfId="49" applyFont="1" applyBorder="1" applyAlignment="1">
      <alignment horizontal="center" vertical="center"/>
    </xf>
    <xf numFmtId="38" fontId="5" fillId="0" borderId="13" xfId="49" applyFont="1" applyBorder="1" applyAlignment="1">
      <alignment horizontal="center" vertical="center"/>
    </xf>
    <xf numFmtId="38" fontId="5" fillId="0" borderId="74" xfId="49" applyFont="1" applyBorder="1" applyAlignment="1">
      <alignment horizontal="center" vertical="center"/>
    </xf>
    <xf numFmtId="0" fontId="6" fillId="0" borderId="103" xfId="0" applyFont="1" applyBorder="1" applyAlignment="1">
      <alignment horizontal="right" vertical="center"/>
    </xf>
    <xf numFmtId="0" fontId="5" fillId="0" borderId="5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6" fillId="0" borderId="104" xfId="0" applyFont="1" applyBorder="1" applyAlignment="1">
      <alignment horizontal="right" vertical="center"/>
    </xf>
    <xf numFmtId="0" fontId="6" fillId="0" borderId="63" xfId="0" applyFont="1" applyBorder="1" applyAlignment="1">
      <alignment horizontal="right" vertical="center"/>
    </xf>
    <xf numFmtId="0" fontId="5" fillId="0" borderId="7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1" xfId="0" applyFont="1" applyBorder="1" applyAlignment="1">
      <alignment horizontal="distributed" vertical="center"/>
    </xf>
    <xf numFmtId="0" fontId="5" fillId="0" borderId="5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7" fillId="7" borderId="78" xfId="0" applyFont="1" applyFill="1" applyBorder="1" applyAlignment="1">
      <alignment horizontal="left" vertical="center"/>
    </xf>
    <xf numFmtId="0" fontId="7" fillId="7" borderId="0" xfId="0" applyFont="1" applyFill="1" applyBorder="1" applyAlignment="1">
      <alignment horizontal="left" vertical="center"/>
    </xf>
    <xf numFmtId="0" fontId="7" fillId="7" borderId="108" xfId="0" applyFont="1" applyFill="1" applyBorder="1" applyAlignment="1">
      <alignment horizontal="left" vertical="center"/>
    </xf>
    <xf numFmtId="0" fontId="7" fillId="7" borderId="84" xfId="0" applyFont="1" applyFill="1" applyBorder="1" applyAlignment="1">
      <alignment horizontal="left" vertical="center"/>
    </xf>
    <xf numFmtId="0" fontId="7" fillId="7" borderId="12" xfId="0" applyFont="1" applyFill="1" applyBorder="1" applyAlignment="1">
      <alignment horizontal="left" vertical="center"/>
    </xf>
    <xf numFmtId="0" fontId="7" fillId="7" borderId="85" xfId="0" applyFont="1" applyFill="1" applyBorder="1" applyAlignment="1">
      <alignment horizontal="left" vertical="center"/>
    </xf>
    <xf numFmtId="0" fontId="5" fillId="0" borderId="64" xfId="0" applyFont="1" applyBorder="1" applyAlignment="1">
      <alignment horizontal="center" vertical="center"/>
    </xf>
    <xf numFmtId="0" fontId="5" fillId="7" borderId="109" xfId="0" applyFont="1" applyFill="1" applyBorder="1" applyAlignment="1">
      <alignment horizontal="center" vertical="center"/>
    </xf>
    <xf numFmtId="0" fontId="5" fillId="7" borderId="110" xfId="0" applyFont="1" applyFill="1" applyBorder="1" applyAlignment="1">
      <alignment horizontal="center" vertical="center"/>
    </xf>
    <xf numFmtId="0" fontId="5" fillId="7" borderId="111" xfId="0" applyFont="1" applyFill="1" applyBorder="1" applyAlignment="1">
      <alignment horizontal="center" vertical="center"/>
    </xf>
    <xf numFmtId="0" fontId="5" fillId="7" borderId="112" xfId="0" applyFont="1" applyFill="1" applyBorder="1" applyAlignment="1">
      <alignment horizontal="center" vertical="center"/>
    </xf>
    <xf numFmtId="0" fontId="5" fillId="7" borderId="75" xfId="0" applyFont="1" applyFill="1" applyBorder="1" applyAlignment="1">
      <alignment horizontal="center" vertical="center"/>
    </xf>
    <xf numFmtId="0" fontId="5" fillId="7" borderId="8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7" borderId="51" xfId="0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5" fillId="7" borderId="75" xfId="0" applyFont="1" applyFill="1" applyBorder="1" applyAlignment="1">
      <alignment vertical="center"/>
    </xf>
    <xf numFmtId="0" fontId="5" fillId="7" borderId="78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5" fillId="7" borderId="108" xfId="0" applyFont="1" applyFill="1" applyBorder="1" applyAlignment="1">
      <alignment vertical="center"/>
    </xf>
    <xf numFmtId="0" fontId="5" fillId="7" borderId="5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84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78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08" xfId="0" applyFont="1" applyFill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7" fillId="7" borderId="5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75" xfId="0" applyFont="1" applyFill="1" applyBorder="1" applyAlignment="1">
      <alignment horizontal="center" vertical="center"/>
    </xf>
    <xf numFmtId="0" fontId="7" fillId="7" borderId="84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85" xfId="0" applyFont="1" applyFill="1" applyBorder="1" applyAlignment="1">
      <alignment horizontal="center" vertical="center"/>
    </xf>
    <xf numFmtId="181" fontId="2" fillId="0" borderId="113" xfId="0" applyNumberFormat="1" applyFont="1" applyBorder="1" applyAlignment="1">
      <alignment horizontal="center" vertical="center"/>
    </xf>
    <xf numFmtId="181" fontId="2" fillId="0" borderId="59" xfId="0" applyNumberFormat="1" applyFont="1" applyFill="1" applyBorder="1" applyAlignment="1">
      <alignment horizontal="center" vertical="center"/>
    </xf>
    <xf numFmtId="181" fontId="2" fillId="0" borderId="20" xfId="0" applyNumberFormat="1" applyFont="1" applyFill="1" applyBorder="1" applyAlignment="1">
      <alignment horizontal="center" vertical="center"/>
    </xf>
    <xf numFmtId="181" fontId="2" fillId="0" borderId="73" xfId="0" applyNumberFormat="1" applyFont="1" applyFill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13" xfId="0" applyNumberFormat="1" applyFont="1" applyFill="1" applyBorder="1" applyAlignment="1">
      <alignment horizontal="center" vertical="center"/>
    </xf>
    <xf numFmtId="181" fontId="2" fillId="0" borderId="74" xfId="0" applyNumberFormat="1" applyFont="1" applyFill="1" applyBorder="1" applyAlignment="1">
      <alignment horizontal="center" vertical="center"/>
    </xf>
    <xf numFmtId="181" fontId="2" fillId="0" borderId="13" xfId="0" applyNumberFormat="1" applyFont="1" applyBorder="1" applyAlignment="1">
      <alignment horizontal="center" vertical="center"/>
    </xf>
    <xf numFmtId="181" fontId="2" fillId="0" borderId="52" xfId="0" applyNumberFormat="1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49" fontId="13" fillId="0" borderId="59" xfId="0" applyNumberFormat="1" applyFont="1" applyBorder="1" applyAlignment="1">
      <alignment horizontal="distributed" vertical="center"/>
    </xf>
    <xf numFmtId="49" fontId="13" fillId="0" borderId="20" xfId="0" applyNumberFormat="1" applyFont="1" applyBorder="1" applyAlignment="1">
      <alignment horizontal="distributed" vertical="center"/>
    </xf>
    <xf numFmtId="49" fontId="13" fillId="0" borderId="44" xfId="0" applyNumberFormat="1" applyFont="1" applyBorder="1" applyAlignment="1">
      <alignment horizontal="distributed" vertical="center"/>
    </xf>
    <xf numFmtId="0" fontId="7" fillId="7" borderId="51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left" vertical="center"/>
    </xf>
    <xf numFmtId="0" fontId="7" fillId="7" borderId="75" xfId="0" applyFont="1" applyFill="1" applyBorder="1" applyAlignment="1">
      <alignment horizontal="left" vertical="center"/>
    </xf>
    <xf numFmtId="200" fontId="5" fillId="0" borderId="54" xfId="49" applyNumberFormat="1" applyFont="1" applyBorder="1" applyAlignment="1">
      <alignment horizontal="center" vertical="center"/>
    </xf>
    <xf numFmtId="200" fontId="5" fillId="0" borderId="13" xfId="49" applyNumberFormat="1" applyFont="1" applyBorder="1" applyAlignment="1">
      <alignment horizontal="center" vertical="center"/>
    </xf>
    <xf numFmtId="200" fontId="5" fillId="0" borderId="74" xfId="49" applyNumberFormat="1" applyFont="1" applyBorder="1" applyAlignment="1">
      <alignment horizontal="center" vertical="center"/>
    </xf>
    <xf numFmtId="196" fontId="2" fillId="0" borderId="61" xfId="0" applyNumberFormat="1" applyFont="1" applyFill="1" applyBorder="1" applyAlignment="1">
      <alignment horizontal="center" vertical="center"/>
    </xf>
    <xf numFmtId="181" fontId="2" fillId="0" borderId="54" xfId="0" applyNumberFormat="1" applyFont="1" applyBorder="1" applyAlignment="1">
      <alignment horizontal="center" vertical="center"/>
    </xf>
    <xf numFmtId="196" fontId="2" fillId="0" borderId="114" xfId="0" applyNumberFormat="1" applyFont="1" applyFill="1" applyBorder="1" applyAlignment="1">
      <alignment horizontal="center" vertical="center"/>
    </xf>
    <xf numFmtId="196" fontId="2" fillId="0" borderId="42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74" xfId="0" applyFont="1" applyFill="1" applyBorder="1" applyAlignment="1">
      <alignment horizontal="left" vertical="center" shrinkToFit="1"/>
    </xf>
    <xf numFmtId="196" fontId="2" fillId="0" borderId="115" xfId="0" applyNumberFormat="1" applyFont="1" applyFill="1" applyBorder="1" applyAlignment="1">
      <alignment horizontal="center" vertical="center"/>
    </xf>
    <xf numFmtId="19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179" fontId="0" fillId="0" borderId="61" xfId="0" applyNumberFormat="1" applyFont="1" applyBorder="1" applyAlignment="1">
      <alignment horizontal="right" vertical="center"/>
    </xf>
    <xf numFmtId="179" fontId="0" fillId="0" borderId="61" xfId="0" applyNumberFormat="1" applyFont="1" applyBorder="1" applyAlignment="1">
      <alignment vertical="center"/>
    </xf>
    <xf numFmtId="181" fontId="0" fillId="0" borderId="61" xfId="0" applyNumberFormat="1" applyFont="1" applyBorder="1" applyAlignment="1">
      <alignment vertical="center"/>
    </xf>
    <xf numFmtId="0" fontId="0" fillId="0" borderId="64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2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116" xfId="0" applyFont="1" applyBorder="1" applyAlignment="1">
      <alignment vertical="center"/>
    </xf>
    <xf numFmtId="0" fontId="0" fillId="0" borderId="117" xfId="0" applyFont="1" applyBorder="1" applyAlignment="1">
      <alignment horizontal="center" vertical="center" shrinkToFit="1"/>
    </xf>
    <xf numFmtId="196" fontId="0" fillId="0" borderId="21" xfId="0" applyNumberFormat="1" applyFont="1" applyFill="1" applyBorder="1" applyAlignment="1">
      <alignment horizontal="center" vertical="center"/>
    </xf>
    <xf numFmtId="179" fontId="0" fillId="0" borderId="116" xfId="0" applyNumberFormat="1" applyFont="1" applyBorder="1" applyAlignment="1">
      <alignment vertical="center"/>
    </xf>
    <xf numFmtId="196" fontId="0" fillId="0" borderId="47" xfId="0" applyNumberFormat="1" applyFont="1" applyFill="1" applyBorder="1" applyAlignment="1">
      <alignment horizontal="center" vertical="center"/>
    </xf>
    <xf numFmtId="179" fontId="0" fillId="0" borderId="118" xfId="0" applyNumberFormat="1" applyFont="1" applyBorder="1" applyAlignment="1">
      <alignment horizontal="right" vertical="center"/>
    </xf>
    <xf numFmtId="179" fontId="0" fillId="0" borderId="118" xfId="0" applyNumberFormat="1" applyFont="1" applyBorder="1" applyAlignment="1">
      <alignment vertical="center"/>
    </xf>
    <xf numFmtId="181" fontId="0" fillId="0" borderId="118" xfId="0" applyNumberFormat="1" applyFont="1" applyBorder="1" applyAlignment="1">
      <alignment vertical="center"/>
    </xf>
    <xf numFmtId="179" fontId="0" fillId="0" borderId="119" xfId="0" applyNumberFormat="1" applyFont="1" applyBorder="1" applyAlignment="1">
      <alignment vertical="center"/>
    </xf>
    <xf numFmtId="197" fontId="0" fillId="0" borderId="19" xfId="0" applyNumberFormat="1" applyFont="1" applyBorder="1" applyAlignment="1">
      <alignment horizontal="center" vertical="center" wrapText="1"/>
    </xf>
    <xf numFmtId="197" fontId="0" fillId="0" borderId="2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 vertical="center" shrinkToFit="1"/>
    </xf>
    <xf numFmtId="201" fontId="0" fillId="0" borderId="68" xfId="49" applyNumberFormat="1" applyFont="1" applyBorder="1" applyAlignment="1">
      <alignment vertical="center"/>
    </xf>
    <xf numFmtId="201" fontId="0" fillId="0" borderId="121" xfId="49" applyNumberFormat="1" applyFont="1" applyBorder="1" applyAlignment="1">
      <alignment vertical="center"/>
    </xf>
    <xf numFmtId="179" fontId="0" fillId="0" borderId="68" xfId="0" applyNumberFormat="1" applyFont="1" applyBorder="1" applyAlignment="1">
      <alignment vertical="center"/>
    </xf>
    <xf numFmtId="179" fontId="0" fillId="0" borderId="121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view="pageBreakPreview" zoomScaleSheetLayoutView="100" zoomScalePageLayoutView="0" workbookViewId="0" topLeftCell="A1">
      <selection activeCell="E8" sqref="E8:J8"/>
    </sheetView>
  </sheetViews>
  <sheetFormatPr defaultColWidth="2.50390625" defaultRowHeight="12" customHeight="1"/>
  <cols>
    <col min="1" max="2" width="5.625" style="50" customWidth="1"/>
    <col min="3" max="3" width="4.875" style="50" customWidth="1"/>
    <col min="4" max="16" width="2.875" style="50" customWidth="1"/>
    <col min="17" max="17" width="8.75390625" style="50" customWidth="1"/>
    <col min="18" max="27" width="2.875" style="50" customWidth="1"/>
    <col min="28" max="28" width="2.50390625" style="50" customWidth="1"/>
    <col min="29" max="29" width="19.00390625" style="50" customWidth="1"/>
    <col min="30" max="16384" width="2.50390625" style="50" customWidth="1"/>
  </cols>
  <sheetData>
    <row r="1" spans="1:25" ht="23.25" customHeight="1" thickBot="1">
      <c r="A1" s="61"/>
      <c r="B1" s="74">
        <v>2023</v>
      </c>
      <c r="C1" s="61" t="s">
        <v>22</v>
      </c>
      <c r="D1" s="73">
        <v>4</v>
      </c>
      <c r="E1" s="61" t="s">
        <v>77</v>
      </c>
      <c r="F1" s="60" t="s">
        <v>68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8"/>
      <c r="U1" s="58"/>
      <c r="V1" s="58"/>
      <c r="Y1" s="51"/>
    </row>
    <row r="2" spans="1:27" ht="19.5" customHeight="1">
      <c r="A2" s="55" t="s">
        <v>47</v>
      </c>
      <c r="B2" s="53"/>
      <c r="C2" s="53"/>
      <c r="D2" s="53"/>
      <c r="E2" s="53"/>
      <c r="F2" s="130"/>
      <c r="G2" s="111"/>
      <c r="H2" s="111"/>
      <c r="I2" s="111"/>
      <c r="J2" s="111"/>
      <c r="K2" s="111"/>
      <c r="L2" s="111"/>
      <c r="M2" s="111"/>
      <c r="N2" s="111"/>
      <c r="O2" s="125"/>
      <c r="P2" s="53" t="s">
        <v>57</v>
      </c>
      <c r="Q2" s="53"/>
      <c r="R2" s="53"/>
      <c r="S2" s="53"/>
      <c r="T2" s="53"/>
      <c r="U2" s="53"/>
      <c r="V2" s="53"/>
      <c r="W2" s="53"/>
      <c r="X2" s="53"/>
      <c r="Y2" s="54"/>
      <c r="Z2" s="52"/>
      <c r="AA2" s="52"/>
    </row>
    <row r="3" spans="1:27" ht="19.5" customHeight="1">
      <c r="A3" s="117" t="s">
        <v>45</v>
      </c>
      <c r="B3" s="118"/>
      <c r="C3" s="118"/>
      <c r="D3" s="118"/>
      <c r="E3" s="119"/>
      <c r="F3" s="148"/>
      <c r="G3" s="149"/>
      <c r="H3" s="149"/>
      <c r="I3" s="149"/>
      <c r="J3" s="149"/>
      <c r="K3" s="149"/>
      <c r="L3" s="149"/>
      <c r="M3" s="149"/>
      <c r="N3" s="149"/>
      <c r="O3" s="150"/>
      <c r="P3" s="132"/>
      <c r="Q3" s="133"/>
      <c r="R3" s="133"/>
      <c r="S3" s="133"/>
      <c r="T3" s="133"/>
      <c r="U3" s="133"/>
      <c r="V3" s="133"/>
      <c r="W3" s="133"/>
      <c r="X3" s="133"/>
      <c r="Y3" s="134"/>
      <c r="Z3" s="52"/>
      <c r="AA3" s="52"/>
    </row>
    <row r="4" spans="1:27" ht="19.5" customHeight="1">
      <c r="A4" s="56" t="s">
        <v>46</v>
      </c>
      <c r="B4" s="57"/>
      <c r="C4" s="57"/>
      <c r="D4" s="57"/>
      <c r="E4" s="57"/>
      <c r="F4" s="151"/>
      <c r="G4" s="152"/>
      <c r="H4" s="152"/>
      <c r="I4" s="152"/>
      <c r="J4" s="152"/>
      <c r="K4" s="152"/>
      <c r="L4" s="152"/>
      <c r="M4" s="152"/>
      <c r="N4" s="152"/>
      <c r="O4" s="153"/>
      <c r="P4" s="135"/>
      <c r="Q4" s="136"/>
      <c r="R4" s="136"/>
      <c r="S4" s="136"/>
      <c r="T4" s="136"/>
      <c r="U4" s="136"/>
      <c r="V4" s="136"/>
      <c r="W4" s="136"/>
      <c r="X4" s="136"/>
      <c r="Y4" s="137"/>
      <c r="Z4" s="52"/>
      <c r="AA4" s="52"/>
    </row>
    <row r="5" spans="1:27" ht="19.5" customHeight="1" thickBot="1">
      <c r="A5" s="62" t="s">
        <v>56</v>
      </c>
      <c r="B5" s="63"/>
      <c r="C5" s="63"/>
      <c r="D5" s="63"/>
      <c r="E5" s="64"/>
      <c r="F5" s="154"/>
      <c r="G5" s="155"/>
      <c r="H5" s="155"/>
      <c r="I5" s="155"/>
      <c r="J5" s="155"/>
      <c r="K5" s="155"/>
      <c r="L5" s="155"/>
      <c r="M5" s="155"/>
      <c r="N5" s="155"/>
      <c r="O5" s="156"/>
      <c r="P5" s="138"/>
      <c r="Q5" s="139"/>
      <c r="R5" s="139"/>
      <c r="S5" s="139"/>
      <c r="T5" s="139"/>
      <c r="U5" s="139"/>
      <c r="V5" s="139"/>
      <c r="W5" s="139"/>
      <c r="X5" s="139"/>
      <c r="Y5" s="140"/>
      <c r="Z5" s="52"/>
      <c r="AA5" s="52"/>
    </row>
    <row r="6" spans="1:28" ht="15" customHeight="1" thickBo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106"/>
      <c r="M6" s="106"/>
      <c r="N6" s="106"/>
      <c r="O6" s="106"/>
      <c r="P6" s="107"/>
      <c r="Q6" s="107"/>
      <c r="R6" s="52"/>
      <c r="S6" s="52"/>
      <c r="T6" s="52"/>
      <c r="U6" s="52"/>
      <c r="V6" s="52"/>
      <c r="W6" s="52"/>
      <c r="X6" s="52"/>
      <c r="Y6" s="52"/>
      <c r="Z6" s="105"/>
      <c r="AA6" s="105"/>
      <c r="AB6" s="70"/>
    </row>
    <row r="7" spans="1:25" ht="42" customHeight="1">
      <c r="A7" s="99" t="s">
        <v>48</v>
      </c>
      <c r="B7" s="100" t="s">
        <v>49</v>
      </c>
      <c r="C7" s="108" t="s">
        <v>92</v>
      </c>
      <c r="D7" s="125"/>
      <c r="E7" s="108" t="s">
        <v>66</v>
      </c>
      <c r="F7" s="111"/>
      <c r="G7" s="111"/>
      <c r="H7" s="111"/>
      <c r="I7" s="111"/>
      <c r="J7" s="125"/>
      <c r="K7" s="126" t="s">
        <v>42</v>
      </c>
      <c r="L7" s="126"/>
      <c r="M7" s="126"/>
      <c r="N7" s="126" t="s">
        <v>50</v>
      </c>
      <c r="O7" s="126"/>
      <c r="P7" s="130"/>
      <c r="Q7" s="77" t="s">
        <v>51</v>
      </c>
      <c r="R7" s="108" t="s">
        <v>52</v>
      </c>
      <c r="S7" s="109"/>
      <c r="T7" s="109"/>
      <c r="U7" s="110"/>
      <c r="V7" s="108" t="s">
        <v>61</v>
      </c>
      <c r="W7" s="111"/>
      <c r="X7" s="111"/>
      <c r="Y7" s="112"/>
    </row>
    <row r="8" spans="1:25" ht="19.5" customHeight="1">
      <c r="A8" s="97">
        <f>DATE(B1,D1,1)</f>
        <v>45017</v>
      </c>
      <c r="B8" s="98" t="str">
        <f aca="true" t="shared" si="0" ref="B8:B38">TEXT(A8,"aaa")</f>
        <v>土</v>
      </c>
      <c r="C8" s="101"/>
      <c r="D8" s="101"/>
      <c r="E8" s="114"/>
      <c r="F8" s="115"/>
      <c r="G8" s="115"/>
      <c r="H8" s="115"/>
      <c r="I8" s="115"/>
      <c r="J8" s="116"/>
      <c r="K8" s="127"/>
      <c r="L8" s="128"/>
      <c r="M8" s="131"/>
      <c r="N8" s="127"/>
      <c r="O8" s="128"/>
      <c r="P8" s="129"/>
      <c r="Q8" s="92">
        <f>IF(E8="","",(N8-K8)*24)</f>
      </c>
      <c r="R8" s="122"/>
      <c r="S8" s="123"/>
      <c r="T8" s="123"/>
      <c r="U8" s="124"/>
      <c r="V8" s="141"/>
      <c r="W8" s="123"/>
      <c r="X8" s="123"/>
      <c r="Y8" s="142"/>
    </row>
    <row r="9" spans="1:25" ht="19.5" customHeight="1">
      <c r="A9" s="97">
        <f>A8+1</f>
        <v>45018</v>
      </c>
      <c r="B9" s="98" t="str">
        <f t="shared" si="0"/>
        <v>日</v>
      </c>
      <c r="C9" s="101"/>
      <c r="D9" s="101"/>
      <c r="E9" s="114"/>
      <c r="F9" s="115"/>
      <c r="G9" s="115"/>
      <c r="H9" s="115"/>
      <c r="I9" s="115"/>
      <c r="J9" s="116"/>
      <c r="K9" s="113"/>
      <c r="L9" s="101"/>
      <c r="M9" s="101"/>
      <c r="N9" s="113"/>
      <c r="O9" s="101"/>
      <c r="P9" s="114"/>
      <c r="Q9" s="92">
        <f>IF(E9="","",(N9-K9)*24)</f>
      </c>
      <c r="R9" s="122"/>
      <c r="S9" s="123"/>
      <c r="T9" s="123"/>
      <c r="U9" s="124"/>
      <c r="V9" s="141"/>
      <c r="W9" s="123"/>
      <c r="X9" s="123"/>
      <c r="Y9" s="142"/>
    </row>
    <row r="10" spans="1:25" ht="19.5" customHeight="1">
      <c r="A10" s="97">
        <f aca="true" t="shared" si="1" ref="A10:A35">A9+1</f>
        <v>45019</v>
      </c>
      <c r="B10" s="98" t="str">
        <f t="shared" si="0"/>
        <v>月</v>
      </c>
      <c r="C10" s="101"/>
      <c r="D10" s="101"/>
      <c r="E10" s="114"/>
      <c r="F10" s="115"/>
      <c r="G10" s="115"/>
      <c r="H10" s="115"/>
      <c r="I10" s="115"/>
      <c r="J10" s="116"/>
      <c r="K10" s="113"/>
      <c r="L10" s="101"/>
      <c r="M10" s="101"/>
      <c r="N10" s="113"/>
      <c r="O10" s="101"/>
      <c r="P10" s="114"/>
      <c r="Q10" s="92">
        <f aca="true" t="shared" si="2" ref="Q10:Q29">IF(E10="","",(N10-K10)*24)</f>
      </c>
      <c r="R10" s="122"/>
      <c r="S10" s="123"/>
      <c r="T10" s="123"/>
      <c r="U10" s="124"/>
      <c r="V10" s="141"/>
      <c r="W10" s="123"/>
      <c r="X10" s="123"/>
      <c r="Y10" s="142"/>
    </row>
    <row r="11" spans="1:25" ht="19.5" customHeight="1">
      <c r="A11" s="97">
        <f t="shared" si="1"/>
        <v>45020</v>
      </c>
      <c r="B11" s="98" t="str">
        <f t="shared" si="0"/>
        <v>火</v>
      </c>
      <c r="C11" s="101"/>
      <c r="D11" s="101"/>
      <c r="E11" s="114"/>
      <c r="F11" s="115"/>
      <c r="G11" s="115"/>
      <c r="H11" s="115"/>
      <c r="I11" s="115"/>
      <c r="J11" s="116"/>
      <c r="K11" s="113"/>
      <c r="L11" s="101"/>
      <c r="M11" s="101"/>
      <c r="N11" s="113"/>
      <c r="O11" s="101"/>
      <c r="P11" s="114"/>
      <c r="Q11" s="92">
        <f t="shared" si="2"/>
      </c>
      <c r="R11" s="122"/>
      <c r="S11" s="123"/>
      <c r="T11" s="123"/>
      <c r="U11" s="124"/>
      <c r="V11" s="141"/>
      <c r="W11" s="123"/>
      <c r="X11" s="123"/>
      <c r="Y11" s="142"/>
    </row>
    <row r="12" spans="1:25" ht="19.5" customHeight="1">
      <c r="A12" s="97">
        <f t="shared" si="1"/>
        <v>45021</v>
      </c>
      <c r="B12" s="98" t="str">
        <f t="shared" si="0"/>
        <v>水</v>
      </c>
      <c r="C12" s="101"/>
      <c r="D12" s="101"/>
      <c r="E12" s="114"/>
      <c r="F12" s="115"/>
      <c r="G12" s="115"/>
      <c r="H12" s="115"/>
      <c r="I12" s="115"/>
      <c r="J12" s="116"/>
      <c r="K12" s="113"/>
      <c r="L12" s="101"/>
      <c r="M12" s="101"/>
      <c r="N12" s="113"/>
      <c r="O12" s="101"/>
      <c r="P12" s="114"/>
      <c r="Q12" s="92">
        <f t="shared" si="2"/>
      </c>
      <c r="R12" s="122"/>
      <c r="S12" s="123"/>
      <c r="T12" s="123"/>
      <c r="U12" s="124"/>
      <c r="V12" s="141"/>
      <c r="W12" s="123"/>
      <c r="X12" s="123"/>
      <c r="Y12" s="142"/>
    </row>
    <row r="13" spans="1:29" ht="19.5" customHeight="1">
      <c r="A13" s="97">
        <f t="shared" si="1"/>
        <v>45022</v>
      </c>
      <c r="B13" s="98" t="str">
        <f t="shared" si="0"/>
        <v>木</v>
      </c>
      <c r="C13" s="101"/>
      <c r="D13" s="101"/>
      <c r="E13" s="114"/>
      <c r="F13" s="115"/>
      <c r="G13" s="115"/>
      <c r="H13" s="115"/>
      <c r="I13" s="115"/>
      <c r="J13" s="116"/>
      <c r="K13" s="113"/>
      <c r="L13" s="101"/>
      <c r="M13" s="101"/>
      <c r="N13" s="113"/>
      <c r="O13" s="101"/>
      <c r="P13" s="114"/>
      <c r="Q13" s="92">
        <f t="shared" si="2"/>
      </c>
      <c r="R13" s="122"/>
      <c r="S13" s="123"/>
      <c r="T13" s="123"/>
      <c r="U13" s="124"/>
      <c r="V13" s="141"/>
      <c r="W13" s="123"/>
      <c r="X13" s="123"/>
      <c r="Y13" s="142"/>
      <c r="AC13" s="52"/>
    </row>
    <row r="14" spans="1:29" ht="19.5" customHeight="1">
      <c r="A14" s="97">
        <f t="shared" si="1"/>
        <v>45023</v>
      </c>
      <c r="B14" s="98" t="str">
        <f t="shared" si="0"/>
        <v>金</v>
      </c>
      <c r="C14" s="101"/>
      <c r="D14" s="101"/>
      <c r="E14" s="114"/>
      <c r="F14" s="115"/>
      <c r="G14" s="115"/>
      <c r="H14" s="115"/>
      <c r="I14" s="115"/>
      <c r="J14" s="116"/>
      <c r="K14" s="113"/>
      <c r="L14" s="101"/>
      <c r="M14" s="101"/>
      <c r="N14" s="113"/>
      <c r="O14" s="101"/>
      <c r="P14" s="114"/>
      <c r="Q14" s="92">
        <f t="shared" si="2"/>
      </c>
      <c r="R14" s="122"/>
      <c r="S14" s="123"/>
      <c r="T14" s="123"/>
      <c r="U14" s="124"/>
      <c r="V14" s="141"/>
      <c r="W14" s="123"/>
      <c r="X14" s="123"/>
      <c r="Y14" s="142"/>
      <c r="AC14" s="52"/>
    </row>
    <row r="15" spans="1:29" ht="19.5" customHeight="1">
      <c r="A15" s="97">
        <f t="shared" si="1"/>
        <v>45024</v>
      </c>
      <c r="B15" s="98" t="str">
        <f t="shared" si="0"/>
        <v>土</v>
      </c>
      <c r="C15" s="101"/>
      <c r="D15" s="101"/>
      <c r="E15" s="114"/>
      <c r="F15" s="115"/>
      <c r="G15" s="115"/>
      <c r="H15" s="115"/>
      <c r="I15" s="115"/>
      <c r="J15" s="116"/>
      <c r="K15" s="113"/>
      <c r="L15" s="101"/>
      <c r="M15" s="101"/>
      <c r="N15" s="113"/>
      <c r="O15" s="101"/>
      <c r="P15" s="114"/>
      <c r="Q15" s="92">
        <f t="shared" si="2"/>
      </c>
      <c r="R15" s="122"/>
      <c r="S15" s="123"/>
      <c r="T15" s="123"/>
      <c r="U15" s="124"/>
      <c r="V15" s="141"/>
      <c r="W15" s="123"/>
      <c r="X15" s="123"/>
      <c r="Y15" s="142"/>
      <c r="AC15" s="94"/>
    </row>
    <row r="16" spans="1:29" ht="19.5" customHeight="1">
      <c r="A16" s="97">
        <f t="shared" si="1"/>
        <v>45025</v>
      </c>
      <c r="B16" s="98" t="str">
        <f t="shared" si="0"/>
        <v>日</v>
      </c>
      <c r="C16" s="101"/>
      <c r="D16" s="101"/>
      <c r="E16" s="114"/>
      <c r="F16" s="115"/>
      <c r="G16" s="115"/>
      <c r="H16" s="115"/>
      <c r="I16" s="115"/>
      <c r="J16" s="116"/>
      <c r="K16" s="113"/>
      <c r="L16" s="101"/>
      <c r="M16" s="101"/>
      <c r="N16" s="113"/>
      <c r="O16" s="101"/>
      <c r="P16" s="114"/>
      <c r="Q16" s="92">
        <f t="shared" si="2"/>
      </c>
      <c r="R16" s="122"/>
      <c r="S16" s="123"/>
      <c r="T16" s="123"/>
      <c r="U16" s="124"/>
      <c r="V16" s="141"/>
      <c r="W16" s="123"/>
      <c r="X16" s="123"/>
      <c r="Y16" s="142"/>
      <c r="AC16" s="52"/>
    </row>
    <row r="17" spans="1:25" ht="19.5" customHeight="1">
      <c r="A17" s="97">
        <f t="shared" si="1"/>
        <v>45026</v>
      </c>
      <c r="B17" s="98" t="str">
        <f t="shared" si="0"/>
        <v>月</v>
      </c>
      <c r="C17" s="101"/>
      <c r="D17" s="101"/>
      <c r="E17" s="114"/>
      <c r="F17" s="115"/>
      <c r="G17" s="115"/>
      <c r="H17" s="115"/>
      <c r="I17" s="115"/>
      <c r="J17" s="116"/>
      <c r="K17" s="113"/>
      <c r="L17" s="101"/>
      <c r="M17" s="101"/>
      <c r="N17" s="113"/>
      <c r="O17" s="101"/>
      <c r="P17" s="114"/>
      <c r="Q17" s="92">
        <f t="shared" si="2"/>
      </c>
      <c r="R17" s="122"/>
      <c r="S17" s="123"/>
      <c r="T17" s="123"/>
      <c r="U17" s="124"/>
      <c r="V17" s="141"/>
      <c r="W17" s="123"/>
      <c r="X17" s="123"/>
      <c r="Y17" s="142"/>
    </row>
    <row r="18" spans="1:25" ht="19.5" customHeight="1">
      <c r="A18" s="97">
        <f t="shared" si="1"/>
        <v>45027</v>
      </c>
      <c r="B18" s="98" t="str">
        <f t="shared" si="0"/>
        <v>火</v>
      </c>
      <c r="C18" s="101"/>
      <c r="D18" s="101"/>
      <c r="E18" s="114"/>
      <c r="F18" s="115"/>
      <c r="G18" s="115"/>
      <c r="H18" s="115"/>
      <c r="I18" s="115"/>
      <c r="J18" s="116"/>
      <c r="K18" s="113"/>
      <c r="L18" s="101"/>
      <c r="M18" s="101"/>
      <c r="N18" s="113"/>
      <c r="O18" s="101"/>
      <c r="P18" s="114"/>
      <c r="Q18" s="92">
        <f t="shared" si="2"/>
      </c>
      <c r="R18" s="122"/>
      <c r="S18" s="123"/>
      <c r="T18" s="123"/>
      <c r="U18" s="124"/>
      <c r="V18" s="141"/>
      <c r="W18" s="123"/>
      <c r="X18" s="123"/>
      <c r="Y18" s="142"/>
    </row>
    <row r="19" spans="1:25" ht="19.5" customHeight="1">
      <c r="A19" s="97">
        <f t="shared" si="1"/>
        <v>45028</v>
      </c>
      <c r="B19" s="98" t="str">
        <f t="shared" si="0"/>
        <v>水</v>
      </c>
      <c r="C19" s="101"/>
      <c r="D19" s="101"/>
      <c r="E19" s="114"/>
      <c r="F19" s="115"/>
      <c r="G19" s="115"/>
      <c r="H19" s="115"/>
      <c r="I19" s="115"/>
      <c r="J19" s="116"/>
      <c r="K19" s="113"/>
      <c r="L19" s="101"/>
      <c r="M19" s="101"/>
      <c r="N19" s="113"/>
      <c r="O19" s="101"/>
      <c r="P19" s="114"/>
      <c r="Q19" s="92">
        <f t="shared" si="2"/>
      </c>
      <c r="R19" s="122"/>
      <c r="S19" s="123"/>
      <c r="T19" s="123"/>
      <c r="U19" s="124"/>
      <c r="V19" s="141"/>
      <c r="W19" s="123"/>
      <c r="X19" s="123"/>
      <c r="Y19" s="142"/>
    </row>
    <row r="20" spans="1:25" ht="19.5" customHeight="1">
      <c r="A20" s="97">
        <f t="shared" si="1"/>
        <v>45029</v>
      </c>
      <c r="B20" s="98" t="str">
        <f t="shared" si="0"/>
        <v>木</v>
      </c>
      <c r="C20" s="101"/>
      <c r="D20" s="101"/>
      <c r="E20" s="114"/>
      <c r="F20" s="115"/>
      <c r="G20" s="115"/>
      <c r="H20" s="115"/>
      <c r="I20" s="115"/>
      <c r="J20" s="116"/>
      <c r="K20" s="101"/>
      <c r="L20" s="101"/>
      <c r="M20" s="101"/>
      <c r="N20" s="101"/>
      <c r="O20" s="101"/>
      <c r="P20" s="114"/>
      <c r="Q20" s="92">
        <f t="shared" si="2"/>
      </c>
      <c r="R20" s="122"/>
      <c r="S20" s="123"/>
      <c r="T20" s="123"/>
      <c r="U20" s="124"/>
      <c r="V20" s="141"/>
      <c r="W20" s="123"/>
      <c r="X20" s="123"/>
      <c r="Y20" s="142"/>
    </row>
    <row r="21" spans="1:25" ht="19.5" customHeight="1">
      <c r="A21" s="97">
        <f t="shared" si="1"/>
        <v>45030</v>
      </c>
      <c r="B21" s="98" t="str">
        <f t="shared" si="0"/>
        <v>金</v>
      </c>
      <c r="C21" s="101"/>
      <c r="D21" s="101"/>
      <c r="E21" s="114"/>
      <c r="F21" s="115"/>
      <c r="G21" s="115"/>
      <c r="H21" s="115"/>
      <c r="I21" s="115"/>
      <c r="J21" s="116"/>
      <c r="K21" s="101"/>
      <c r="L21" s="101"/>
      <c r="M21" s="101"/>
      <c r="N21" s="101"/>
      <c r="O21" s="101"/>
      <c r="P21" s="114"/>
      <c r="Q21" s="92">
        <f t="shared" si="2"/>
      </c>
      <c r="R21" s="122"/>
      <c r="S21" s="123"/>
      <c r="T21" s="123"/>
      <c r="U21" s="124"/>
      <c r="V21" s="141"/>
      <c r="W21" s="123"/>
      <c r="X21" s="123"/>
      <c r="Y21" s="142"/>
    </row>
    <row r="22" spans="1:25" ht="19.5" customHeight="1">
      <c r="A22" s="97">
        <f t="shared" si="1"/>
        <v>45031</v>
      </c>
      <c r="B22" s="98" t="str">
        <f t="shared" si="0"/>
        <v>土</v>
      </c>
      <c r="C22" s="101"/>
      <c r="D22" s="101"/>
      <c r="E22" s="114"/>
      <c r="F22" s="115"/>
      <c r="G22" s="115"/>
      <c r="H22" s="115"/>
      <c r="I22" s="115"/>
      <c r="J22" s="116"/>
      <c r="K22" s="101"/>
      <c r="L22" s="101"/>
      <c r="M22" s="101"/>
      <c r="N22" s="101"/>
      <c r="O22" s="101"/>
      <c r="P22" s="114"/>
      <c r="Q22" s="92">
        <f t="shared" si="2"/>
      </c>
      <c r="R22" s="122"/>
      <c r="S22" s="123"/>
      <c r="T22" s="123"/>
      <c r="U22" s="124"/>
      <c r="V22" s="141"/>
      <c r="W22" s="123"/>
      <c r="X22" s="123"/>
      <c r="Y22" s="142"/>
    </row>
    <row r="23" spans="1:25" ht="19.5" customHeight="1">
      <c r="A23" s="97">
        <f t="shared" si="1"/>
        <v>45032</v>
      </c>
      <c r="B23" s="98" t="str">
        <f t="shared" si="0"/>
        <v>日</v>
      </c>
      <c r="C23" s="101"/>
      <c r="D23" s="101"/>
      <c r="E23" s="114"/>
      <c r="F23" s="115"/>
      <c r="G23" s="115"/>
      <c r="H23" s="115"/>
      <c r="I23" s="115"/>
      <c r="J23" s="116"/>
      <c r="K23" s="101"/>
      <c r="L23" s="101"/>
      <c r="M23" s="101"/>
      <c r="N23" s="101"/>
      <c r="O23" s="101"/>
      <c r="P23" s="114"/>
      <c r="Q23" s="92">
        <f t="shared" si="2"/>
      </c>
      <c r="R23" s="122"/>
      <c r="S23" s="123"/>
      <c r="T23" s="123"/>
      <c r="U23" s="124"/>
      <c r="V23" s="141"/>
      <c r="W23" s="123"/>
      <c r="X23" s="123"/>
      <c r="Y23" s="142"/>
    </row>
    <row r="24" spans="1:25" ht="19.5" customHeight="1">
      <c r="A24" s="97">
        <f t="shared" si="1"/>
        <v>45033</v>
      </c>
      <c r="B24" s="98" t="str">
        <f t="shared" si="0"/>
        <v>月</v>
      </c>
      <c r="C24" s="101"/>
      <c r="D24" s="101"/>
      <c r="E24" s="114"/>
      <c r="F24" s="115"/>
      <c r="G24" s="115"/>
      <c r="H24" s="115"/>
      <c r="I24" s="115"/>
      <c r="J24" s="116"/>
      <c r="K24" s="101"/>
      <c r="L24" s="101"/>
      <c r="M24" s="101"/>
      <c r="N24" s="101"/>
      <c r="O24" s="101"/>
      <c r="P24" s="114"/>
      <c r="Q24" s="92">
        <f t="shared" si="2"/>
      </c>
      <c r="R24" s="122"/>
      <c r="S24" s="123"/>
      <c r="T24" s="123"/>
      <c r="U24" s="124"/>
      <c r="V24" s="141"/>
      <c r="W24" s="123"/>
      <c r="X24" s="123"/>
      <c r="Y24" s="142"/>
    </row>
    <row r="25" spans="1:25" ht="19.5" customHeight="1">
      <c r="A25" s="97">
        <f t="shared" si="1"/>
        <v>45034</v>
      </c>
      <c r="B25" s="98" t="str">
        <f t="shared" si="0"/>
        <v>火</v>
      </c>
      <c r="C25" s="101"/>
      <c r="D25" s="101"/>
      <c r="E25" s="114"/>
      <c r="F25" s="115"/>
      <c r="G25" s="115"/>
      <c r="H25" s="115"/>
      <c r="I25" s="115"/>
      <c r="J25" s="116"/>
      <c r="K25" s="101"/>
      <c r="L25" s="101"/>
      <c r="M25" s="101"/>
      <c r="N25" s="101"/>
      <c r="O25" s="101"/>
      <c r="P25" s="114"/>
      <c r="Q25" s="92">
        <f t="shared" si="2"/>
      </c>
      <c r="R25" s="122"/>
      <c r="S25" s="123"/>
      <c r="T25" s="123"/>
      <c r="U25" s="124"/>
      <c r="V25" s="141"/>
      <c r="W25" s="123"/>
      <c r="X25" s="123"/>
      <c r="Y25" s="142"/>
    </row>
    <row r="26" spans="1:25" ht="19.5" customHeight="1">
      <c r="A26" s="97">
        <f t="shared" si="1"/>
        <v>45035</v>
      </c>
      <c r="B26" s="98" t="str">
        <f t="shared" si="0"/>
        <v>水</v>
      </c>
      <c r="C26" s="101"/>
      <c r="D26" s="101"/>
      <c r="E26" s="114"/>
      <c r="F26" s="115"/>
      <c r="G26" s="115"/>
      <c r="H26" s="115"/>
      <c r="I26" s="115"/>
      <c r="J26" s="116"/>
      <c r="K26" s="101"/>
      <c r="L26" s="101"/>
      <c r="M26" s="101"/>
      <c r="N26" s="101"/>
      <c r="O26" s="101"/>
      <c r="P26" s="114"/>
      <c r="Q26" s="92">
        <f t="shared" si="2"/>
      </c>
      <c r="R26" s="122"/>
      <c r="S26" s="123"/>
      <c r="T26" s="123"/>
      <c r="U26" s="124"/>
      <c r="V26" s="141"/>
      <c r="W26" s="123"/>
      <c r="X26" s="123"/>
      <c r="Y26" s="142"/>
    </row>
    <row r="27" spans="1:25" ht="19.5" customHeight="1">
      <c r="A27" s="97">
        <f t="shared" si="1"/>
        <v>45036</v>
      </c>
      <c r="B27" s="98" t="str">
        <f t="shared" si="0"/>
        <v>木</v>
      </c>
      <c r="C27" s="101"/>
      <c r="D27" s="101"/>
      <c r="E27" s="114"/>
      <c r="F27" s="115"/>
      <c r="G27" s="115"/>
      <c r="H27" s="115"/>
      <c r="I27" s="115"/>
      <c r="J27" s="116"/>
      <c r="K27" s="101"/>
      <c r="L27" s="101"/>
      <c r="M27" s="101"/>
      <c r="N27" s="101"/>
      <c r="O27" s="101"/>
      <c r="P27" s="114"/>
      <c r="Q27" s="92">
        <f t="shared" si="2"/>
      </c>
      <c r="R27" s="122"/>
      <c r="S27" s="123"/>
      <c r="T27" s="123"/>
      <c r="U27" s="124"/>
      <c r="V27" s="141"/>
      <c r="W27" s="123"/>
      <c r="X27" s="123"/>
      <c r="Y27" s="142"/>
    </row>
    <row r="28" spans="1:25" ht="19.5" customHeight="1">
      <c r="A28" s="97">
        <f t="shared" si="1"/>
        <v>45037</v>
      </c>
      <c r="B28" s="98" t="str">
        <f t="shared" si="0"/>
        <v>金</v>
      </c>
      <c r="C28" s="101"/>
      <c r="D28" s="101"/>
      <c r="E28" s="114"/>
      <c r="F28" s="115"/>
      <c r="G28" s="115"/>
      <c r="H28" s="115"/>
      <c r="I28" s="115"/>
      <c r="J28" s="116"/>
      <c r="K28" s="101"/>
      <c r="L28" s="101"/>
      <c r="M28" s="101"/>
      <c r="N28" s="101"/>
      <c r="O28" s="101"/>
      <c r="P28" s="114"/>
      <c r="Q28" s="92">
        <f t="shared" si="2"/>
      </c>
      <c r="R28" s="122"/>
      <c r="S28" s="123"/>
      <c r="T28" s="123"/>
      <c r="U28" s="124"/>
      <c r="V28" s="141"/>
      <c r="W28" s="123"/>
      <c r="X28" s="123"/>
      <c r="Y28" s="142"/>
    </row>
    <row r="29" spans="1:25" ht="19.5" customHeight="1">
      <c r="A29" s="97">
        <f t="shared" si="1"/>
        <v>45038</v>
      </c>
      <c r="B29" s="98" t="str">
        <f t="shared" si="0"/>
        <v>土</v>
      </c>
      <c r="C29" s="101"/>
      <c r="D29" s="101"/>
      <c r="E29" s="114"/>
      <c r="F29" s="115"/>
      <c r="G29" s="115"/>
      <c r="H29" s="115"/>
      <c r="I29" s="115"/>
      <c r="J29" s="116"/>
      <c r="K29" s="101"/>
      <c r="L29" s="101"/>
      <c r="M29" s="101"/>
      <c r="N29" s="101"/>
      <c r="O29" s="101"/>
      <c r="P29" s="114"/>
      <c r="Q29" s="92">
        <f t="shared" si="2"/>
      </c>
      <c r="R29" s="122"/>
      <c r="S29" s="123"/>
      <c r="T29" s="123"/>
      <c r="U29" s="124"/>
      <c r="V29" s="141"/>
      <c r="W29" s="123"/>
      <c r="X29" s="123"/>
      <c r="Y29" s="142"/>
    </row>
    <row r="30" spans="1:25" ht="19.5" customHeight="1">
      <c r="A30" s="97">
        <f t="shared" si="1"/>
        <v>45039</v>
      </c>
      <c r="B30" s="98" t="str">
        <f t="shared" si="0"/>
        <v>日</v>
      </c>
      <c r="C30" s="101"/>
      <c r="D30" s="101"/>
      <c r="E30" s="114"/>
      <c r="F30" s="115"/>
      <c r="G30" s="115"/>
      <c r="H30" s="115"/>
      <c r="I30" s="115"/>
      <c r="J30" s="116"/>
      <c r="K30" s="101"/>
      <c r="L30" s="101"/>
      <c r="M30" s="101"/>
      <c r="N30" s="101"/>
      <c r="O30" s="101"/>
      <c r="P30" s="114"/>
      <c r="Q30" s="92">
        <f aca="true" t="shared" si="3" ref="Q30:Q39">IF(E30="","",(N30-K30)*24)</f>
      </c>
      <c r="R30" s="122"/>
      <c r="S30" s="123"/>
      <c r="T30" s="123"/>
      <c r="U30" s="124"/>
      <c r="V30" s="141"/>
      <c r="W30" s="123"/>
      <c r="X30" s="123"/>
      <c r="Y30" s="142"/>
    </row>
    <row r="31" spans="1:25" ht="19.5" customHeight="1">
      <c r="A31" s="97">
        <f t="shared" si="1"/>
        <v>45040</v>
      </c>
      <c r="B31" s="98" t="str">
        <f t="shared" si="0"/>
        <v>月</v>
      </c>
      <c r="C31" s="101"/>
      <c r="D31" s="101"/>
      <c r="E31" s="114"/>
      <c r="F31" s="115"/>
      <c r="G31" s="115"/>
      <c r="H31" s="115"/>
      <c r="I31" s="115"/>
      <c r="J31" s="116"/>
      <c r="K31" s="101"/>
      <c r="L31" s="101"/>
      <c r="M31" s="101"/>
      <c r="N31" s="101"/>
      <c r="O31" s="101"/>
      <c r="P31" s="114"/>
      <c r="Q31" s="92">
        <f t="shared" si="3"/>
      </c>
      <c r="R31" s="122"/>
      <c r="S31" s="123"/>
      <c r="T31" s="123"/>
      <c r="U31" s="124"/>
      <c r="V31" s="141"/>
      <c r="W31" s="123"/>
      <c r="X31" s="123"/>
      <c r="Y31" s="142"/>
    </row>
    <row r="32" spans="1:25" ht="19.5" customHeight="1">
      <c r="A32" s="97">
        <f t="shared" si="1"/>
        <v>45041</v>
      </c>
      <c r="B32" s="98" t="str">
        <f t="shared" si="0"/>
        <v>火</v>
      </c>
      <c r="C32" s="101"/>
      <c r="D32" s="101"/>
      <c r="E32" s="114"/>
      <c r="F32" s="115"/>
      <c r="G32" s="115"/>
      <c r="H32" s="115"/>
      <c r="I32" s="115"/>
      <c r="J32" s="116"/>
      <c r="K32" s="114"/>
      <c r="L32" s="115"/>
      <c r="M32" s="116"/>
      <c r="N32" s="114"/>
      <c r="O32" s="115"/>
      <c r="P32" s="121"/>
      <c r="Q32" s="92">
        <f t="shared" si="3"/>
      </c>
      <c r="R32" s="122"/>
      <c r="S32" s="123"/>
      <c r="T32" s="123"/>
      <c r="U32" s="124"/>
      <c r="V32" s="141"/>
      <c r="W32" s="123"/>
      <c r="X32" s="123"/>
      <c r="Y32" s="142"/>
    </row>
    <row r="33" spans="1:25" ht="19.5" customHeight="1">
      <c r="A33" s="97">
        <f t="shared" si="1"/>
        <v>45042</v>
      </c>
      <c r="B33" s="98" t="str">
        <f t="shared" si="0"/>
        <v>水</v>
      </c>
      <c r="C33" s="101"/>
      <c r="D33" s="101"/>
      <c r="E33" s="114"/>
      <c r="F33" s="115"/>
      <c r="G33" s="115"/>
      <c r="H33" s="115"/>
      <c r="I33" s="115"/>
      <c r="J33" s="116"/>
      <c r="K33" s="114"/>
      <c r="L33" s="115"/>
      <c r="M33" s="116"/>
      <c r="N33" s="114"/>
      <c r="O33" s="115"/>
      <c r="P33" s="121"/>
      <c r="Q33" s="92">
        <f t="shared" si="3"/>
      </c>
      <c r="R33" s="122"/>
      <c r="S33" s="123"/>
      <c r="T33" s="123"/>
      <c r="U33" s="124"/>
      <c r="V33" s="141"/>
      <c r="W33" s="123"/>
      <c r="X33" s="123"/>
      <c r="Y33" s="142"/>
    </row>
    <row r="34" spans="1:25" ht="19.5" customHeight="1">
      <c r="A34" s="97">
        <f t="shared" si="1"/>
        <v>45043</v>
      </c>
      <c r="B34" s="98" t="str">
        <f t="shared" si="0"/>
        <v>木</v>
      </c>
      <c r="C34" s="101"/>
      <c r="D34" s="101"/>
      <c r="E34" s="114"/>
      <c r="F34" s="115"/>
      <c r="G34" s="115"/>
      <c r="H34" s="115"/>
      <c r="I34" s="115"/>
      <c r="J34" s="116"/>
      <c r="K34" s="114"/>
      <c r="L34" s="115"/>
      <c r="M34" s="116"/>
      <c r="N34" s="114"/>
      <c r="O34" s="115"/>
      <c r="P34" s="121"/>
      <c r="Q34" s="92">
        <f t="shared" si="3"/>
      </c>
      <c r="R34" s="122"/>
      <c r="S34" s="123"/>
      <c r="T34" s="123"/>
      <c r="U34" s="124"/>
      <c r="V34" s="141"/>
      <c r="W34" s="123"/>
      <c r="X34" s="123"/>
      <c r="Y34" s="142"/>
    </row>
    <row r="35" spans="1:25" ht="19.5" customHeight="1">
      <c r="A35" s="97">
        <f t="shared" si="1"/>
        <v>45044</v>
      </c>
      <c r="B35" s="98" t="str">
        <f t="shared" si="0"/>
        <v>金</v>
      </c>
      <c r="C35" s="101"/>
      <c r="D35" s="101"/>
      <c r="E35" s="114"/>
      <c r="F35" s="115"/>
      <c r="G35" s="115"/>
      <c r="H35" s="115"/>
      <c r="I35" s="115"/>
      <c r="J35" s="116"/>
      <c r="K35" s="114"/>
      <c r="L35" s="115"/>
      <c r="M35" s="116"/>
      <c r="N35" s="114"/>
      <c r="O35" s="115"/>
      <c r="P35" s="121"/>
      <c r="Q35" s="92">
        <f t="shared" si="3"/>
      </c>
      <c r="R35" s="122"/>
      <c r="S35" s="123"/>
      <c r="T35" s="123"/>
      <c r="U35" s="124"/>
      <c r="V35" s="141"/>
      <c r="W35" s="123"/>
      <c r="X35" s="123"/>
      <c r="Y35" s="142"/>
    </row>
    <row r="36" spans="1:25" ht="19.5" customHeight="1">
      <c r="A36" s="97">
        <f>IF(A35=EOMONTH(A8,0),"",A35+1)</f>
        <v>45045</v>
      </c>
      <c r="B36" s="98" t="str">
        <f t="shared" si="0"/>
        <v>土</v>
      </c>
      <c r="C36" s="101"/>
      <c r="D36" s="101"/>
      <c r="E36" s="114"/>
      <c r="F36" s="115"/>
      <c r="G36" s="115"/>
      <c r="H36" s="115"/>
      <c r="I36" s="115"/>
      <c r="J36" s="116"/>
      <c r="K36" s="114"/>
      <c r="L36" s="115"/>
      <c r="M36" s="116"/>
      <c r="N36" s="114"/>
      <c r="O36" s="115"/>
      <c r="P36" s="121"/>
      <c r="Q36" s="92">
        <f t="shared" si="3"/>
      </c>
      <c r="R36" s="122"/>
      <c r="S36" s="123"/>
      <c r="T36" s="123"/>
      <c r="U36" s="124"/>
      <c r="V36" s="141"/>
      <c r="W36" s="123"/>
      <c r="X36" s="123"/>
      <c r="Y36" s="142"/>
    </row>
    <row r="37" spans="1:25" ht="19.5" customHeight="1">
      <c r="A37" s="97">
        <f>IF(OR(A36="",A36=EOMONTH($A$8,0)),"",A36+1)</f>
        <v>45046</v>
      </c>
      <c r="B37" s="98" t="str">
        <f t="shared" si="0"/>
        <v>日</v>
      </c>
      <c r="C37" s="101"/>
      <c r="D37" s="101"/>
      <c r="E37" s="114"/>
      <c r="F37" s="115"/>
      <c r="G37" s="115"/>
      <c r="H37" s="115"/>
      <c r="I37" s="115"/>
      <c r="J37" s="116"/>
      <c r="K37" s="114"/>
      <c r="L37" s="115"/>
      <c r="M37" s="116"/>
      <c r="N37" s="114"/>
      <c r="O37" s="115"/>
      <c r="P37" s="121"/>
      <c r="Q37" s="92">
        <f t="shared" si="3"/>
      </c>
      <c r="R37" s="122"/>
      <c r="S37" s="123"/>
      <c r="T37" s="123"/>
      <c r="U37" s="124"/>
      <c r="V37" s="141"/>
      <c r="W37" s="123"/>
      <c r="X37" s="123"/>
      <c r="Y37" s="142"/>
    </row>
    <row r="38" spans="1:25" ht="19.5" customHeight="1" thickBot="1">
      <c r="A38" s="97">
        <f>IF(OR(A37="",A37=EOMONTH($A$8,0)),"",A37+1)</f>
      </c>
      <c r="B38" s="98">
        <f t="shared" si="0"/>
      </c>
      <c r="C38" s="102"/>
      <c r="D38" s="104"/>
      <c r="E38" s="102"/>
      <c r="F38" s="103"/>
      <c r="G38" s="103"/>
      <c r="H38" s="103"/>
      <c r="I38" s="103"/>
      <c r="J38" s="104"/>
      <c r="K38" s="120"/>
      <c r="L38" s="120"/>
      <c r="M38" s="120"/>
      <c r="N38" s="120"/>
      <c r="O38" s="120"/>
      <c r="P38" s="102"/>
      <c r="Q38" s="93">
        <f t="shared" si="3"/>
      </c>
      <c r="R38" s="122"/>
      <c r="S38" s="123"/>
      <c r="T38" s="123"/>
      <c r="U38" s="124"/>
      <c r="V38" s="141"/>
      <c r="W38" s="123"/>
      <c r="X38" s="123"/>
      <c r="Y38" s="142"/>
    </row>
    <row r="39" spans="1:25" ht="30" customHeight="1" thickBot="1" thickTop="1">
      <c r="A39" s="66" t="s">
        <v>53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7"/>
      <c r="Q39" s="78">
        <f t="shared" si="3"/>
      </c>
      <c r="R39" s="146"/>
      <c r="S39" s="144"/>
      <c r="T39" s="144"/>
      <c r="U39" s="147"/>
      <c r="V39" s="143"/>
      <c r="W39" s="144"/>
      <c r="X39" s="144"/>
      <c r="Y39" s="145"/>
    </row>
    <row r="40" ht="7.5" customHeight="1"/>
  </sheetData>
  <sheetProtection/>
  <mergeCells count="202">
    <mergeCell ref="V39:Y39"/>
    <mergeCell ref="R39:U39"/>
    <mergeCell ref="F2:O2"/>
    <mergeCell ref="F3:O4"/>
    <mergeCell ref="F5:O5"/>
    <mergeCell ref="V33:Y33"/>
    <mergeCell ref="V34:Y34"/>
    <mergeCell ref="V35:Y35"/>
    <mergeCell ref="V36:Y36"/>
    <mergeCell ref="V37:Y37"/>
    <mergeCell ref="V24:Y24"/>
    <mergeCell ref="V25:Y25"/>
    <mergeCell ref="V26:Y26"/>
    <mergeCell ref="V38:Y38"/>
    <mergeCell ref="V27:Y27"/>
    <mergeCell ref="V28:Y28"/>
    <mergeCell ref="V29:Y29"/>
    <mergeCell ref="V30:Y30"/>
    <mergeCell ref="V31:Y31"/>
    <mergeCell ref="V32:Y32"/>
    <mergeCell ref="V18:Y18"/>
    <mergeCell ref="V19:Y19"/>
    <mergeCell ref="V20:Y20"/>
    <mergeCell ref="V21:Y21"/>
    <mergeCell ref="V22:Y22"/>
    <mergeCell ref="V23:Y23"/>
    <mergeCell ref="V12:Y12"/>
    <mergeCell ref="V13:Y13"/>
    <mergeCell ref="V14:Y14"/>
    <mergeCell ref="V15:Y15"/>
    <mergeCell ref="V16:Y16"/>
    <mergeCell ref="V17:Y17"/>
    <mergeCell ref="R33:U33"/>
    <mergeCell ref="R34:U34"/>
    <mergeCell ref="R35:U35"/>
    <mergeCell ref="R36:U36"/>
    <mergeCell ref="R37:U37"/>
    <mergeCell ref="R38:U38"/>
    <mergeCell ref="P3:Y5"/>
    <mergeCell ref="R10:U10"/>
    <mergeCell ref="R11:U11"/>
    <mergeCell ref="R12:U12"/>
    <mergeCell ref="R13:U13"/>
    <mergeCell ref="R14:U14"/>
    <mergeCell ref="V8:Y8"/>
    <mergeCell ref="V9:Y9"/>
    <mergeCell ref="V10:Y10"/>
    <mergeCell ref="V11:Y11"/>
    <mergeCell ref="R8:U8"/>
    <mergeCell ref="R9:U9"/>
    <mergeCell ref="R30:U30"/>
    <mergeCell ref="R31:U31"/>
    <mergeCell ref="R32:U32"/>
    <mergeCell ref="R21:U21"/>
    <mergeCell ref="R22:U22"/>
    <mergeCell ref="R23:U23"/>
    <mergeCell ref="E37:J37"/>
    <mergeCell ref="N36:P36"/>
    <mergeCell ref="K36:M36"/>
    <mergeCell ref="E36:J36"/>
    <mergeCell ref="K35:M35"/>
    <mergeCell ref="E35:J35"/>
    <mergeCell ref="K37:M37"/>
    <mergeCell ref="E22:J22"/>
    <mergeCell ref="R15:U15"/>
    <mergeCell ref="R16:U16"/>
    <mergeCell ref="R17:U17"/>
    <mergeCell ref="R18:U18"/>
    <mergeCell ref="R19:U19"/>
    <mergeCell ref="R20:U20"/>
    <mergeCell ref="N9:P9"/>
    <mergeCell ref="E11:J11"/>
    <mergeCell ref="E10:J10"/>
    <mergeCell ref="E9:J9"/>
    <mergeCell ref="E31:J31"/>
    <mergeCell ref="E18:J18"/>
    <mergeCell ref="E17:J17"/>
    <mergeCell ref="E16:J16"/>
    <mergeCell ref="E15:J15"/>
    <mergeCell ref="E13:J13"/>
    <mergeCell ref="C7:D7"/>
    <mergeCell ref="K7:M7"/>
    <mergeCell ref="N8:P8"/>
    <mergeCell ref="N7:P7"/>
    <mergeCell ref="C9:D9"/>
    <mergeCell ref="E8:J8"/>
    <mergeCell ref="E7:J7"/>
    <mergeCell ref="C8:D8"/>
    <mergeCell ref="K8:M8"/>
    <mergeCell ref="K9:M9"/>
    <mergeCell ref="N12:P12"/>
    <mergeCell ref="C10:D10"/>
    <mergeCell ref="K10:M10"/>
    <mergeCell ref="C12:D12"/>
    <mergeCell ref="K12:M12"/>
    <mergeCell ref="E12:J12"/>
    <mergeCell ref="C11:D11"/>
    <mergeCell ref="K11:M11"/>
    <mergeCell ref="N11:P11"/>
    <mergeCell ref="C13:D13"/>
    <mergeCell ref="K13:M13"/>
    <mergeCell ref="N13:P13"/>
    <mergeCell ref="C15:D15"/>
    <mergeCell ref="K15:M15"/>
    <mergeCell ref="N15:P15"/>
    <mergeCell ref="C14:D14"/>
    <mergeCell ref="E14:J14"/>
    <mergeCell ref="K14:M14"/>
    <mergeCell ref="N14:P14"/>
    <mergeCell ref="K17:M17"/>
    <mergeCell ref="N17:P17"/>
    <mergeCell ref="K16:M16"/>
    <mergeCell ref="N16:P16"/>
    <mergeCell ref="C19:D19"/>
    <mergeCell ref="K19:M19"/>
    <mergeCell ref="N19:P19"/>
    <mergeCell ref="C18:D18"/>
    <mergeCell ref="K18:M18"/>
    <mergeCell ref="N18:P18"/>
    <mergeCell ref="E19:J19"/>
    <mergeCell ref="C21:D21"/>
    <mergeCell ref="K21:M21"/>
    <mergeCell ref="N21:P21"/>
    <mergeCell ref="C20:D20"/>
    <mergeCell ref="K20:M20"/>
    <mergeCell ref="N20:P20"/>
    <mergeCell ref="E21:J21"/>
    <mergeCell ref="E20:J20"/>
    <mergeCell ref="C23:D23"/>
    <mergeCell ref="K23:M23"/>
    <mergeCell ref="N23:P23"/>
    <mergeCell ref="C22:D22"/>
    <mergeCell ref="K22:M22"/>
    <mergeCell ref="N22:P22"/>
    <mergeCell ref="E23:J23"/>
    <mergeCell ref="C25:D25"/>
    <mergeCell ref="K25:M25"/>
    <mergeCell ref="N25:P25"/>
    <mergeCell ref="C24:D24"/>
    <mergeCell ref="K24:M24"/>
    <mergeCell ref="N24:P24"/>
    <mergeCell ref="E25:J25"/>
    <mergeCell ref="E24:J24"/>
    <mergeCell ref="C27:D27"/>
    <mergeCell ref="K27:M27"/>
    <mergeCell ref="N27:P27"/>
    <mergeCell ref="C26:D26"/>
    <mergeCell ref="K26:M26"/>
    <mergeCell ref="N26:P26"/>
    <mergeCell ref="E27:J27"/>
    <mergeCell ref="E26:J26"/>
    <mergeCell ref="C29:D29"/>
    <mergeCell ref="K29:M29"/>
    <mergeCell ref="N29:P29"/>
    <mergeCell ref="C28:D28"/>
    <mergeCell ref="K28:M28"/>
    <mergeCell ref="N28:P28"/>
    <mergeCell ref="E29:J29"/>
    <mergeCell ref="E28:J28"/>
    <mergeCell ref="R24:U24"/>
    <mergeCell ref="R25:U25"/>
    <mergeCell ref="R26:U26"/>
    <mergeCell ref="R27:U27"/>
    <mergeCell ref="R28:U28"/>
    <mergeCell ref="R29:U29"/>
    <mergeCell ref="C30:D30"/>
    <mergeCell ref="K30:M30"/>
    <mergeCell ref="N30:P30"/>
    <mergeCell ref="E30:J30"/>
    <mergeCell ref="N33:P33"/>
    <mergeCell ref="K33:M33"/>
    <mergeCell ref="C32:D32"/>
    <mergeCell ref="C31:D31"/>
    <mergeCell ref="E33:J33"/>
    <mergeCell ref="E32:J32"/>
    <mergeCell ref="N32:P32"/>
    <mergeCell ref="C34:D34"/>
    <mergeCell ref="K34:M34"/>
    <mergeCell ref="N34:P34"/>
    <mergeCell ref="N35:P35"/>
    <mergeCell ref="C35:D35"/>
    <mergeCell ref="K32:M32"/>
    <mergeCell ref="E34:J34"/>
    <mergeCell ref="K31:M31"/>
    <mergeCell ref="N31:P31"/>
    <mergeCell ref="A3:E3"/>
    <mergeCell ref="N38:P38"/>
    <mergeCell ref="C38:D38"/>
    <mergeCell ref="K38:M38"/>
    <mergeCell ref="N37:P37"/>
    <mergeCell ref="C36:D36"/>
    <mergeCell ref="C37:D37"/>
    <mergeCell ref="C16:D16"/>
    <mergeCell ref="C17:D17"/>
    <mergeCell ref="C33:D33"/>
    <mergeCell ref="E38:J38"/>
    <mergeCell ref="Z6:AA6"/>
    <mergeCell ref="L6:O6"/>
    <mergeCell ref="P6:Q6"/>
    <mergeCell ref="R7:U7"/>
    <mergeCell ref="V7:Y7"/>
    <mergeCell ref="N10:P10"/>
  </mergeCells>
  <dataValidations count="1">
    <dataValidation type="list" allowBlank="1" showInputMessage="1" showErrorMessage="1" sqref="C8:D37">
      <formula1>"個別,グループ"</formula1>
    </dataValidation>
  </dataValidations>
  <printOptions horizontalCentered="1"/>
  <pageMargins left="0.7874015748031497" right="0.7874015748031497" top="0.7086614173228347" bottom="0.5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SheetLayoutView="100" zoomScalePageLayoutView="0" workbookViewId="0" topLeftCell="A1">
      <selection activeCell="M10" sqref="M10:N19"/>
    </sheetView>
  </sheetViews>
  <sheetFormatPr defaultColWidth="9.00390625" defaultRowHeight="13.5"/>
  <cols>
    <col min="1" max="1" width="3.75390625" style="1" customWidth="1"/>
    <col min="2" max="2" width="12.375" style="1" customWidth="1"/>
    <col min="3" max="4" width="2.625" style="1" customWidth="1"/>
    <col min="5" max="5" width="8.375" style="1" customWidth="1"/>
    <col min="6" max="6" width="6.625" style="1" customWidth="1"/>
    <col min="7" max="7" width="5.125" style="1" customWidth="1"/>
    <col min="8" max="11" width="2.625" style="1" customWidth="1"/>
    <col min="12" max="12" width="6.625" style="1" customWidth="1"/>
    <col min="13" max="13" width="2.50390625" style="1" customWidth="1"/>
    <col min="14" max="14" width="8.00390625" style="1" customWidth="1"/>
    <col min="15" max="15" width="3.375" style="1" customWidth="1"/>
    <col min="16" max="16" width="20.625" style="1" customWidth="1"/>
    <col min="17" max="17" width="9.00390625" style="1" customWidth="1"/>
    <col min="18" max="32" width="4.375" style="1" customWidth="1"/>
    <col min="33" max="16384" width="9.00390625" style="1" customWidth="1"/>
  </cols>
  <sheetData>
    <row r="1" spans="1:16" s="38" customFormat="1" ht="19.5" customHeight="1">
      <c r="A1" s="36" t="s">
        <v>55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23.25" customHeight="1">
      <c r="A2" s="157" t="s">
        <v>43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ht="9.75" customHeight="1" thickBot="1"/>
    <row r="4" spans="1:16" ht="21.75" customHeight="1">
      <c r="A4" s="179" t="s">
        <v>0</v>
      </c>
      <c r="B4" s="180"/>
      <c r="C4" s="283"/>
      <c r="D4" s="284"/>
      <c r="E4" s="284"/>
      <c r="F4" s="284"/>
      <c r="G4" s="284"/>
      <c r="H4" s="284"/>
      <c r="I4" s="284"/>
      <c r="J4" s="285"/>
      <c r="L4" s="159" t="s">
        <v>58</v>
      </c>
      <c r="M4" s="160"/>
      <c r="N4" s="191"/>
      <c r="O4" s="192"/>
      <c r="P4" s="193"/>
    </row>
    <row r="5" spans="1:16" ht="41.25" customHeight="1">
      <c r="A5" s="181" t="s">
        <v>54</v>
      </c>
      <c r="B5" s="182"/>
      <c r="C5" s="173"/>
      <c r="D5" s="174"/>
      <c r="E5" s="174"/>
      <c r="F5" s="174"/>
      <c r="G5" s="174"/>
      <c r="H5" s="174"/>
      <c r="I5" s="174"/>
      <c r="J5" s="175"/>
      <c r="L5" s="161"/>
      <c r="M5" s="162"/>
      <c r="N5" s="194"/>
      <c r="O5" s="195"/>
      <c r="P5" s="196"/>
    </row>
    <row r="6" spans="1:16" ht="18" customHeight="1">
      <c r="A6" s="183" t="s">
        <v>1</v>
      </c>
      <c r="B6" s="182"/>
      <c r="C6" s="167"/>
      <c r="D6" s="168"/>
      <c r="E6" s="168"/>
      <c r="F6" s="168"/>
      <c r="G6" s="168"/>
      <c r="H6" s="168"/>
      <c r="I6" s="168"/>
      <c r="J6" s="169"/>
      <c r="L6" s="161"/>
      <c r="M6" s="162"/>
      <c r="N6" s="194"/>
      <c r="O6" s="195"/>
      <c r="P6" s="196"/>
    </row>
    <row r="7" spans="1:16" ht="18" customHeight="1" thickBot="1">
      <c r="A7" s="165" t="s">
        <v>5</v>
      </c>
      <c r="B7" s="166"/>
      <c r="C7" s="170"/>
      <c r="D7" s="171"/>
      <c r="E7" s="171"/>
      <c r="F7" s="171"/>
      <c r="G7" s="171"/>
      <c r="H7" s="171"/>
      <c r="I7" s="171"/>
      <c r="J7" s="172"/>
      <c r="L7" s="163"/>
      <c r="M7" s="164"/>
      <c r="N7" s="197"/>
      <c r="O7" s="198"/>
      <c r="P7" s="199"/>
    </row>
    <row r="8" ht="12.75" thickBot="1"/>
    <row r="9" spans="1:16" ht="33" customHeight="1" thickBot="1">
      <c r="A9" s="176" t="s">
        <v>9</v>
      </c>
      <c r="B9" s="179" t="s">
        <v>2</v>
      </c>
      <c r="C9" s="188"/>
      <c r="D9" s="188"/>
      <c r="E9" s="188"/>
      <c r="F9" s="188"/>
      <c r="G9" s="188"/>
      <c r="H9" s="71" t="s">
        <v>59</v>
      </c>
      <c r="I9" s="71"/>
      <c r="J9" s="71"/>
      <c r="K9" s="72"/>
      <c r="L9" s="79" t="s">
        <v>3</v>
      </c>
      <c r="M9" s="81" t="s">
        <v>4</v>
      </c>
      <c r="N9" s="71"/>
      <c r="O9" s="72"/>
      <c r="P9" s="80" t="s">
        <v>8</v>
      </c>
    </row>
    <row r="10" spans="1:16" ht="19.5" customHeight="1">
      <c r="A10" s="177"/>
      <c r="B10" s="296"/>
      <c r="C10" s="297"/>
      <c r="D10" s="297"/>
      <c r="E10" s="297"/>
      <c r="F10" s="83"/>
      <c r="G10" s="82">
        <f aca="true" t="shared" si="0" ref="G10:G19">IF(F10="","","時間")</f>
      </c>
      <c r="H10" s="274"/>
      <c r="I10" s="275"/>
      <c r="J10" s="275"/>
      <c r="K10" s="276"/>
      <c r="L10" s="87"/>
      <c r="M10" s="281">
        <f>IF(L10="","",H10*L10)</f>
      </c>
      <c r="N10" s="281"/>
      <c r="O10" s="22">
        <f>IF(M10="","","円")</f>
      </c>
      <c r="P10" s="7"/>
    </row>
    <row r="11" spans="1:16" ht="19.5" customHeight="1">
      <c r="A11" s="177"/>
      <c r="B11" s="298"/>
      <c r="C11" s="299"/>
      <c r="D11" s="299"/>
      <c r="E11" s="300"/>
      <c r="F11" s="292"/>
      <c r="G11" s="75">
        <f t="shared" si="0"/>
      </c>
      <c r="H11" s="277"/>
      <c r="I11" s="278"/>
      <c r="J11" s="278"/>
      <c r="K11" s="279"/>
      <c r="L11" s="90"/>
      <c r="M11" s="282">
        <f>IF(L11="","",H11*L11)</f>
      </c>
      <c r="N11" s="282"/>
      <c r="O11" s="15">
        <f>IF(M11="","","円")</f>
      </c>
      <c r="P11" s="23"/>
    </row>
    <row r="12" spans="1:16" ht="19.5" customHeight="1">
      <c r="A12" s="177"/>
      <c r="B12" s="298"/>
      <c r="C12" s="299"/>
      <c r="D12" s="299"/>
      <c r="E12" s="299"/>
      <c r="F12" s="84"/>
      <c r="G12" s="75">
        <f t="shared" si="0"/>
      </c>
      <c r="H12" s="277"/>
      <c r="I12" s="278"/>
      <c r="J12" s="278"/>
      <c r="K12" s="279"/>
      <c r="L12" s="90"/>
      <c r="M12" s="293">
        <f aca="true" t="shared" si="1" ref="M12:M19">IF(L12="","",H12*L12)</f>
      </c>
      <c r="N12" s="280"/>
      <c r="O12" s="15">
        <f aca="true" t="shared" si="2" ref="O12:O19">IF(M12="","","円")</f>
      </c>
      <c r="P12" s="23"/>
    </row>
    <row r="13" spans="1:16" ht="19.5" customHeight="1">
      <c r="A13" s="177"/>
      <c r="B13" s="298"/>
      <c r="C13" s="299"/>
      <c r="D13" s="299"/>
      <c r="E13" s="299"/>
      <c r="F13" s="84"/>
      <c r="G13" s="75">
        <f t="shared" si="0"/>
      </c>
      <c r="H13" s="277"/>
      <c r="I13" s="278"/>
      <c r="J13" s="278"/>
      <c r="K13" s="279"/>
      <c r="L13" s="90"/>
      <c r="M13" s="293">
        <f t="shared" si="1"/>
      </c>
      <c r="N13" s="280"/>
      <c r="O13" s="15">
        <f t="shared" si="2"/>
      </c>
      <c r="P13" s="23"/>
    </row>
    <row r="14" spans="1:16" ht="19.5" customHeight="1">
      <c r="A14" s="177"/>
      <c r="B14" s="298"/>
      <c r="C14" s="299"/>
      <c r="D14" s="299"/>
      <c r="E14" s="299"/>
      <c r="F14" s="85"/>
      <c r="G14" s="75">
        <f t="shared" si="0"/>
      </c>
      <c r="H14" s="277"/>
      <c r="I14" s="278"/>
      <c r="J14" s="278"/>
      <c r="K14" s="279"/>
      <c r="L14" s="90"/>
      <c r="M14" s="293">
        <f t="shared" si="1"/>
      </c>
      <c r="N14" s="280"/>
      <c r="O14" s="15">
        <f t="shared" si="2"/>
      </c>
      <c r="P14" s="23"/>
    </row>
    <row r="15" spans="1:16" ht="19.5" customHeight="1">
      <c r="A15" s="177"/>
      <c r="B15" s="298"/>
      <c r="C15" s="299"/>
      <c r="D15" s="299"/>
      <c r="E15" s="299"/>
      <c r="F15" s="85"/>
      <c r="G15" s="75">
        <f t="shared" si="0"/>
      </c>
      <c r="H15" s="277"/>
      <c r="I15" s="278"/>
      <c r="J15" s="278"/>
      <c r="K15" s="279"/>
      <c r="L15" s="90"/>
      <c r="M15" s="293">
        <f t="shared" si="1"/>
      </c>
      <c r="N15" s="280"/>
      <c r="O15" s="15">
        <f t="shared" si="2"/>
      </c>
      <c r="P15" s="23"/>
    </row>
    <row r="16" spans="1:16" ht="19.5" customHeight="1">
      <c r="A16" s="177"/>
      <c r="B16" s="298"/>
      <c r="C16" s="299"/>
      <c r="D16" s="299"/>
      <c r="E16" s="299"/>
      <c r="F16" s="85"/>
      <c r="G16" s="75">
        <f t="shared" si="0"/>
      </c>
      <c r="H16" s="277"/>
      <c r="I16" s="278"/>
      <c r="J16" s="278"/>
      <c r="K16" s="279"/>
      <c r="L16" s="90"/>
      <c r="M16" s="293">
        <f t="shared" si="1"/>
      </c>
      <c r="N16" s="280"/>
      <c r="O16" s="15">
        <f t="shared" si="2"/>
      </c>
      <c r="P16" s="23"/>
    </row>
    <row r="17" spans="1:16" ht="19.5" customHeight="1">
      <c r="A17" s="177"/>
      <c r="B17" s="298"/>
      <c r="C17" s="299"/>
      <c r="D17" s="299"/>
      <c r="E17" s="299"/>
      <c r="F17" s="85"/>
      <c r="G17" s="75">
        <f t="shared" si="0"/>
      </c>
      <c r="H17" s="277"/>
      <c r="I17" s="278"/>
      <c r="J17" s="278"/>
      <c r="K17" s="279"/>
      <c r="L17" s="90"/>
      <c r="M17" s="293">
        <f t="shared" si="1"/>
      </c>
      <c r="N17" s="280"/>
      <c r="O17" s="15">
        <f t="shared" si="2"/>
      </c>
      <c r="P17" s="23"/>
    </row>
    <row r="18" spans="1:16" ht="19.5" customHeight="1">
      <c r="A18" s="177"/>
      <c r="B18" s="298"/>
      <c r="C18" s="299"/>
      <c r="D18" s="299"/>
      <c r="E18" s="299"/>
      <c r="F18" s="85"/>
      <c r="G18" s="75">
        <f t="shared" si="0"/>
      </c>
      <c r="H18" s="277"/>
      <c r="I18" s="278"/>
      <c r="J18" s="278"/>
      <c r="K18" s="279"/>
      <c r="L18" s="90"/>
      <c r="M18" s="293">
        <f t="shared" si="1"/>
      </c>
      <c r="N18" s="280"/>
      <c r="O18" s="15">
        <f t="shared" si="2"/>
      </c>
      <c r="P18" s="23"/>
    </row>
    <row r="19" spans="1:16" ht="19.5" customHeight="1" thickBot="1">
      <c r="A19" s="177"/>
      <c r="B19" s="117"/>
      <c r="C19" s="118"/>
      <c r="D19" s="118"/>
      <c r="E19" s="118"/>
      <c r="F19" s="86"/>
      <c r="G19" s="76">
        <f t="shared" si="0"/>
      </c>
      <c r="H19" s="141"/>
      <c r="I19" s="123"/>
      <c r="J19" s="123"/>
      <c r="K19" s="124"/>
      <c r="L19" s="90"/>
      <c r="M19" s="190">
        <f t="shared" si="1"/>
      </c>
      <c r="N19" s="190"/>
      <c r="O19" s="15">
        <f t="shared" si="2"/>
      </c>
      <c r="P19" s="28"/>
    </row>
    <row r="20" spans="1:16" ht="30.75" customHeight="1" thickBot="1" thickTop="1">
      <c r="A20" s="178"/>
      <c r="B20" s="184"/>
      <c r="C20" s="185"/>
      <c r="D20" s="185"/>
      <c r="E20" s="185"/>
      <c r="F20" s="185"/>
      <c r="G20" s="185"/>
      <c r="H20" s="185"/>
      <c r="I20" s="185"/>
      <c r="J20" s="185"/>
      <c r="K20" s="185"/>
      <c r="L20" s="186"/>
      <c r="M20" s="34" t="s">
        <v>6</v>
      </c>
      <c r="N20" s="95">
        <f>SUM(M10:N19)</f>
        <v>0</v>
      </c>
      <c r="O20" s="30" t="s">
        <v>20</v>
      </c>
      <c r="P20" s="29"/>
    </row>
    <row r="21" ht="19.5" customHeight="1" thickBot="1"/>
    <row r="22" spans="1:16" ht="33" customHeight="1" thickBot="1">
      <c r="A22" s="176" t="s">
        <v>12</v>
      </c>
      <c r="B22" s="8" t="s">
        <v>7</v>
      </c>
      <c r="C22" s="9"/>
      <c r="D22" s="9"/>
      <c r="E22" s="9"/>
      <c r="F22" s="9"/>
      <c r="G22" s="9"/>
      <c r="H22" s="9"/>
      <c r="I22" s="9"/>
      <c r="J22" s="9"/>
      <c r="K22" s="9"/>
      <c r="L22" s="10"/>
      <c r="M22" s="18" t="s">
        <v>4</v>
      </c>
      <c r="N22" s="9"/>
      <c r="O22" s="19"/>
      <c r="P22" s="20" t="s">
        <v>8</v>
      </c>
    </row>
    <row r="23" spans="1:16" ht="19.5" customHeight="1">
      <c r="A23" s="177"/>
      <c r="B23" s="11"/>
      <c r="C23" s="12"/>
      <c r="D23" s="12"/>
      <c r="E23" s="12"/>
      <c r="F23" s="12"/>
      <c r="G23" s="12"/>
      <c r="H23" s="16"/>
      <c r="I23" s="4"/>
      <c r="J23" s="4"/>
      <c r="K23" s="17"/>
      <c r="L23" s="6"/>
      <c r="M23" s="21"/>
      <c r="N23" s="12"/>
      <c r="O23" s="22"/>
      <c r="P23" s="7"/>
    </row>
    <row r="24" spans="1:16" ht="19.5" customHeight="1">
      <c r="A24" s="177"/>
      <c r="B24" s="13"/>
      <c r="C24" s="5"/>
      <c r="D24" s="5"/>
      <c r="E24" s="5"/>
      <c r="F24" s="5"/>
      <c r="G24" s="5"/>
      <c r="H24" s="14"/>
      <c r="I24" s="5"/>
      <c r="J24" s="5"/>
      <c r="K24" s="15"/>
      <c r="L24" s="2"/>
      <c r="M24" s="14"/>
      <c r="N24" s="5"/>
      <c r="O24" s="15"/>
      <c r="P24" s="23"/>
    </row>
    <row r="25" spans="1:16" ht="19.5" customHeight="1">
      <c r="A25" s="177"/>
      <c r="B25" s="13"/>
      <c r="C25" s="5"/>
      <c r="D25" s="5"/>
      <c r="E25" s="5"/>
      <c r="F25" s="5"/>
      <c r="G25" s="5"/>
      <c r="H25" s="14"/>
      <c r="I25" s="5"/>
      <c r="J25" s="5"/>
      <c r="K25" s="15"/>
      <c r="L25" s="2"/>
      <c r="M25" s="14"/>
      <c r="N25" s="5"/>
      <c r="O25" s="15"/>
      <c r="P25" s="23"/>
    </row>
    <row r="26" spans="1:16" ht="19.5" customHeight="1" thickBot="1">
      <c r="A26" s="177"/>
      <c r="B26" s="24"/>
      <c r="C26" s="3"/>
      <c r="D26" s="3"/>
      <c r="E26" s="3"/>
      <c r="F26" s="3"/>
      <c r="G26" s="3"/>
      <c r="H26" s="25"/>
      <c r="I26" s="3"/>
      <c r="J26" s="3"/>
      <c r="K26" s="26"/>
      <c r="L26" s="27"/>
      <c r="M26" s="25"/>
      <c r="N26" s="3"/>
      <c r="O26" s="26"/>
      <c r="P26" s="28"/>
    </row>
    <row r="27" spans="1:16" ht="30.75" customHeight="1" thickBot="1" thickTop="1">
      <c r="A27" s="178"/>
      <c r="B27" s="31" t="s">
        <v>11</v>
      </c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4" t="s">
        <v>10</v>
      </c>
      <c r="N27" s="34"/>
      <c r="O27" s="30" t="s">
        <v>20</v>
      </c>
      <c r="P27" s="29"/>
    </row>
    <row r="29" ht="12.75" thickBot="1"/>
    <row r="30" spans="2:15" ht="34.5" customHeight="1" thickBot="1">
      <c r="B30" s="8" t="s">
        <v>13</v>
      </c>
      <c r="C30" s="9"/>
      <c r="D30" s="9"/>
      <c r="E30" s="9"/>
      <c r="F30" s="9"/>
      <c r="G30" s="9"/>
      <c r="H30" s="9"/>
      <c r="I30" s="9"/>
      <c r="J30" s="10"/>
      <c r="K30" s="273">
        <f>N20-N27</f>
        <v>0</v>
      </c>
      <c r="L30" s="187"/>
      <c r="M30" s="187"/>
      <c r="N30" s="187"/>
      <c r="O30" s="35" t="s">
        <v>14</v>
      </c>
    </row>
  </sheetData>
  <sheetProtection/>
  <mergeCells count="45">
    <mergeCell ref="B19:E19"/>
    <mergeCell ref="H19:K19"/>
    <mergeCell ref="M19:N19"/>
    <mergeCell ref="B20:L20"/>
    <mergeCell ref="A22:A27"/>
    <mergeCell ref="K30:N30"/>
    <mergeCell ref="B17:E17"/>
    <mergeCell ref="H17:K17"/>
    <mergeCell ref="M17:N17"/>
    <mergeCell ref="B18:E18"/>
    <mergeCell ref="H18:K18"/>
    <mergeCell ref="M18:N18"/>
    <mergeCell ref="B15:E15"/>
    <mergeCell ref="H15:K15"/>
    <mergeCell ref="M15:N15"/>
    <mergeCell ref="B16:E16"/>
    <mergeCell ref="H16:K16"/>
    <mergeCell ref="M16:N16"/>
    <mergeCell ref="M12:N12"/>
    <mergeCell ref="B13:E13"/>
    <mergeCell ref="H13:K13"/>
    <mergeCell ref="M13:N13"/>
    <mergeCell ref="B14:E14"/>
    <mergeCell ref="H14:K14"/>
    <mergeCell ref="M14:N14"/>
    <mergeCell ref="A9:A20"/>
    <mergeCell ref="B9:G9"/>
    <mergeCell ref="B10:E10"/>
    <mergeCell ref="H10:K10"/>
    <mergeCell ref="M10:N10"/>
    <mergeCell ref="B11:E11"/>
    <mergeCell ref="H11:K11"/>
    <mergeCell ref="M11:N11"/>
    <mergeCell ref="B12:E12"/>
    <mergeCell ref="H12:K12"/>
    <mergeCell ref="A2:P2"/>
    <mergeCell ref="A4:B4"/>
    <mergeCell ref="C4:J4"/>
    <mergeCell ref="L4:M7"/>
    <mergeCell ref="N4:P7"/>
    <mergeCell ref="A5:B5"/>
    <mergeCell ref="C5:J5"/>
    <mergeCell ref="A6:B6"/>
    <mergeCell ref="C6:J7"/>
    <mergeCell ref="A7:B7"/>
  </mergeCells>
  <dataValidations count="1">
    <dataValidation type="list" allowBlank="1" showInputMessage="1" showErrorMessage="1" sqref="B10:E19">
      <formula1>"移動支援（個別）身体介護無,移動支援（個別）身体介護有,移動支援（グループ）身体介護無,移動支援（グループ）身体介護有"</formula1>
    </dataValidation>
  </dataValidations>
  <printOptions horizontalCentered="1"/>
  <pageMargins left="0.7874015748031497" right="0.3937007874015748" top="0.984251968503937" bottom="0.984251968503937" header="0.7874015748031497" footer="0.5118110236220472"/>
  <pageSetup horizontalDpi="600" verticalDpi="600" orientation="portrait" paperSize="9" scale="96" r:id="rId1"/>
  <headerFooter alignWithMargins="0">
    <oddHeader>&amp;R（様式２）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49"/>
  <sheetViews>
    <sheetView view="pageBreakPreview" zoomScale="115" zoomScaleSheetLayoutView="115" zoomScalePageLayoutView="0" workbookViewId="0" topLeftCell="A1">
      <selection activeCell="AF19" sqref="AF19"/>
    </sheetView>
  </sheetViews>
  <sheetFormatPr defaultColWidth="3.125" defaultRowHeight="13.5"/>
  <cols>
    <col min="1" max="16384" width="3.125" style="39" customWidth="1"/>
  </cols>
  <sheetData>
    <row r="1" spans="1:27" s="48" customFormat="1" ht="27.75" customHeight="1">
      <c r="A1" s="46" t="s">
        <v>71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s="49" customFormat="1" ht="23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39"/>
    </row>
    <row r="4" ht="13.5">
      <c r="A4" s="39" t="s">
        <v>15</v>
      </c>
    </row>
    <row r="6" ht="14.25" thickBot="1"/>
    <row r="7" spans="4:26" ht="13.5">
      <c r="D7" s="221" t="s">
        <v>16</v>
      </c>
      <c r="E7" s="222"/>
      <c r="F7" s="223"/>
      <c r="G7" s="228" t="s">
        <v>17</v>
      </c>
      <c r="H7" s="229"/>
      <c r="I7" s="217"/>
      <c r="J7" s="201"/>
      <c r="K7" s="201"/>
      <c r="L7" s="201"/>
      <c r="M7" s="201" t="s">
        <v>18</v>
      </c>
      <c r="N7" s="202"/>
      <c r="O7" s="200"/>
      <c r="P7" s="201"/>
      <c r="Q7" s="201"/>
      <c r="R7" s="201"/>
      <c r="S7" s="201" t="s">
        <v>19</v>
      </c>
      <c r="T7" s="202"/>
      <c r="U7" s="200"/>
      <c r="V7" s="201"/>
      <c r="W7" s="201"/>
      <c r="X7" s="201"/>
      <c r="Y7" s="201" t="s">
        <v>20</v>
      </c>
      <c r="Z7" s="202"/>
    </row>
    <row r="8" spans="4:26" ht="13.5">
      <c r="D8" s="224"/>
      <c r="E8" s="225"/>
      <c r="F8" s="209"/>
      <c r="G8" s="211"/>
      <c r="H8" s="252"/>
      <c r="I8" s="209"/>
      <c r="J8" s="207"/>
      <c r="K8" s="203"/>
      <c r="L8" s="207"/>
      <c r="M8" s="203"/>
      <c r="N8" s="204"/>
      <c r="O8" s="211"/>
      <c r="P8" s="207"/>
      <c r="Q8" s="203"/>
      <c r="R8" s="207"/>
      <c r="S8" s="203"/>
      <c r="T8" s="204"/>
      <c r="U8" s="211"/>
      <c r="V8" s="207"/>
      <c r="W8" s="203"/>
      <c r="X8" s="207"/>
      <c r="Y8" s="203"/>
      <c r="Z8" s="204"/>
    </row>
    <row r="9" spans="4:26" ht="14.25" thickBot="1">
      <c r="D9" s="226"/>
      <c r="E9" s="227"/>
      <c r="F9" s="210"/>
      <c r="G9" s="212"/>
      <c r="H9" s="266"/>
      <c r="I9" s="210"/>
      <c r="J9" s="208"/>
      <c r="K9" s="205"/>
      <c r="L9" s="208"/>
      <c r="M9" s="205"/>
      <c r="N9" s="206"/>
      <c r="O9" s="212"/>
      <c r="P9" s="208"/>
      <c r="Q9" s="205"/>
      <c r="R9" s="208"/>
      <c r="S9" s="205"/>
      <c r="T9" s="206"/>
      <c r="U9" s="212"/>
      <c r="V9" s="208"/>
      <c r="W9" s="205"/>
      <c r="X9" s="208"/>
      <c r="Y9" s="205"/>
      <c r="Z9" s="206"/>
    </row>
    <row r="10" spans="4:26" ht="13.5"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4:26" ht="13.5"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4:26" ht="13.5"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3:13" ht="21.75" customHeight="1">
      <c r="C13" s="213" t="s">
        <v>21</v>
      </c>
      <c r="D13" s="213"/>
      <c r="E13" s="230" t="s">
        <v>69</v>
      </c>
      <c r="F13" s="231"/>
      <c r="G13" s="42"/>
      <c r="H13" s="43"/>
      <c r="I13" s="44" t="s">
        <v>22</v>
      </c>
      <c r="J13" s="42"/>
      <c r="K13" s="43"/>
      <c r="L13" s="231" t="s">
        <v>23</v>
      </c>
      <c r="M13" s="231"/>
    </row>
    <row r="14" spans="3:27" ht="21.75" customHeight="1">
      <c r="C14" s="213"/>
      <c r="D14" s="213"/>
      <c r="E14" s="213" t="s">
        <v>44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 t="s">
        <v>24</v>
      </c>
      <c r="Q14" s="213"/>
      <c r="R14" s="213"/>
      <c r="S14" s="213"/>
      <c r="T14" s="213"/>
      <c r="U14" s="218" t="s">
        <v>25</v>
      </c>
      <c r="V14" s="219"/>
      <c r="W14" s="219"/>
      <c r="X14" s="219"/>
      <c r="Y14" s="219"/>
      <c r="Z14" s="220"/>
      <c r="AA14" s="41"/>
    </row>
    <row r="15" spans="3:28" ht="21.75" customHeight="1">
      <c r="C15" s="213"/>
      <c r="D15" s="213"/>
      <c r="E15" s="213" t="s">
        <v>67</v>
      </c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4"/>
      <c r="V15" s="215"/>
      <c r="W15" s="215"/>
      <c r="X15" s="215"/>
      <c r="Y15" s="215"/>
      <c r="Z15" s="216"/>
      <c r="AA15" s="41"/>
      <c r="AB15" s="41"/>
    </row>
    <row r="16" spans="3:28" ht="21.75" customHeight="1"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8"/>
      <c r="V16" s="219"/>
      <c r="W16" s="219"/>
      <c r="X16" s="219"/>
      <c r="Y16" s="219"/>
      <c r="Z16" s="220"/>
      <c r="AA16" s="41"/>
      <c r="AB16" s="41"/>
    </row>
    <row r="17" spans="3:28" ht="21.75" customHeight="1"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8"/>
      <c r="V17" s="219"/>
      <c r="W17" s="219"/>
      <c r="X17" s="219"/>
      <c r="Y17" s="219"/>
      <c r="Z17" s="220"/>
      <c r="AA17" s="41"/>
      <c r="AB17" s="41"/>
    </row>
    <row r="18" spans="3:28" ht="21.75" customHeight="1"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8"/>
      <c r="V18" s="219"/>
      <c r="W18" s="219"/>
      <c r="X18" s="219"/>
      <c r="Y18" s="219"/>
      <c r="Z18" s="220"/>
      <c r="AA18" s="41"/>
      <c r="AB18" s="41"/>
    </row>
    <row r="19" spans="3:28" ht="21.75" customHeight="1">
      <c r="C19" s="213"/>
      <c r="D19" s="213"/>
      <c r="E19" s="232" t="s">
        <v>26</v>
      </c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14"/>
      <c r="V19" s="215"/>
      <c r="W19" s="215"/>
      <c r="X19" s="215"/>
      <c r="Y19" s="215"/>
      <c r="Z19" s="216"/>
      <c r="AA19" s="41"/>
      <c r="AB19" s="41"/>
    </row>
    <row r="20" ht="18" customHeight="1">
      <c r="AB20" s="41"/>
    </row>
    <row r="21" ht="13.5">
      <c r="D21" s="39" t="s">
        <v>27</v>
      </c>
    </row>
    <row r="22" ht="13.5">
      <c r="Z22" s="45" t="s">
        <v>70</v>
      </c>
    </row>
    <row r="25" spans="9:26" ht="13.5">
      <c r="I25" s="233" t="s">
        <v>28</v>
      </c>
      <c r="J25" s="234"/>
      <c r="K25" s="234"/>
      <c r="L25" s="230"/>
      <c r="M25" s="231"/>
      <c r="N25" s="231"/>
      <c r="O25" s="231"/>
      <c r="P25" s="233"/>
      <c r="Q25" s="68" t="s">
        <v>29</v>
      </c>
      <c r="R25" s="260"/>
      <c r="S25" s="260"/>
      <c r="T25" s="260"/>
      <c r="U25" s="69" t="s">
        <v>72</v>
      </c>
      <c r="V25" s="260"/>
      <c r="W25" s="260"/>
      <c r="X25" s="260"/>
      <c r="Y25" s="260"/>
      <c r="Z25" s="249"/>
    </row>
    <row r="26" spans="9:26" ht="13.5">
      <c r="I26" s="209"/>
      <c r="J26" s="251"/>
      <c r="K26" s="251"/>
      <c r="L26" s="252"/>
      <c r="M26" s="225" t="s">
        <v>30</v>
      </c>
      <c r="N26" s="225"/>
      <c r="O26" s="225"/>
      <c r="P26" s="209"/>
      <c r="Q26" s="238"/>
      <c r="R26" s="239"/>
      <c r="S26" s="239"/>
      <c r="T26" s="239"/>
      <c r="U26" s="239"/>
      <c r="V26" s="239"/>
      <c r="W26" s="239"/>
      <c r="X26" s="239"/>
      <c r="Y26" s="239"/>
      <c r="Z26" s="240"/>
    </row>
    <row r="27" spans="9:26" ht="13.5">
      <c r="I27" s="209"/>
      <c r="J27" s="251"/>
      <c r="K27" s="251"/>
      <c r="L27" s="252"/>
      <c r="M27" s="225" t="s">
        <v>31</v>
      </c>
      <c r="N27" s="225"/>
      <c r="O27" s="225"/>
      <c r="P27" s="209"/>
      <c r="Q27" s="238"/>
      <c r="R27" s="239"/>
      <c r="S27" s="239"/>
      <c r="T27" s="239"/>
      <c r="U27" s="239"/>
      <c r="V27" s="239"/>
      <c r="W27" s="239"/>
      <c r="X27" s="239"/>
      <c r="Y27" s="239"/>
      <c r="Z27" s="240"/>
    </row>
    <row r="28" spans="9:26" ht="13.5">
      <c r="I28" s="209"/>
      <c r="J28" s="251"/>
      <c r="K28" s="251"/>
      <c r="L28" s="252"/>
      <c r="M28" s="244"/>
      <c r="N28" s="244"/>
      <c r="O28" s="244"/>
      <c r="P28" s="235"/>
      <c r="Q28" s="241"/>
      <c r="R28" s="242"/>
      <c r="S28" s="242"/>
      <c r="T28" s="242"/>
      <c r="U28" s="242"/>
      <c r="V28" s="242"/>
      <c r="W28" s="242"/>
      <c r="X28" s="242"/>
      <c r="Y28" s="242"/>
      <c r="Z28" s="243"/>
    </row>
    <row r="29" spans="9:26" ht="13.5">
      <c r="I29" s="209"/>
      <c r="J29" s="251"/>
      <c r="K29" s="251"/>
      <c r="L29" s="252"/>
      <c r="M29" s="233" t="s">
        <v>32</v>
      </c>
      <c r="N29" s="234"/>
      <c r="O29" s="234"/>
      <c r="P29" s="230"/>
      <c r="Q29" s="238"/>
      <c r="R29" s="239"/>
      <c r="S29" s="239"/>
      <c r="T29" s="239"/>
      <c r="U29" s="239"/>
      <c r="V29" s="239"/>
      <c r="W29" s="239"/>
      <c r="X29" s="239"/>
      <c r="Y29" s="239"/>
      <c r="Z29" s="240"/>
    </row>
    <row r="30" spans="9:26" ht="13.5">
      <c r="I30" s="209"/>
      <c r="J30" s="251"/>
      <c r="K30" s="251"/>
      <c r="L30" s="252"/>
      <c r="M30" s="235"/>
      <c r="N30" s="236"/>
      <c r="O30" s="236"/>
      <c r="P30" s="237"/>
      <c r="Q30" s="241"/>
      <c r="R30" s="242"/>
      <c r="S30" s="242"/>
      <c r="T30" s="242"/>
      <c r="U30" s="242"/>
      <c r="V30" s="242"/>
      <c r="W30" s="242"/>
      <c r="X30" s="242"/>
      <c r="Y30" s="242"/>
      <c r="Z30" s="243"/>
    </row>
    <row r="31" spans="9:26" ht="13.5">
      <c r="I31" s="209"/>
      <c r="J31" s="251"/>
      <c r="K31" s="251"/>
      <c r="L31" s="252"/>
      <c r="M31" s="233" t="s">
        <v>33</v>
      </c>
      <c r="N31" s="234"/>
      <c r="O31" s="234"/>
      <c r="P31" s="230"/>
      <c r="Q31" s="267"/>
      <c r="R31" s="268"/>
      <c r="S31" s="268"/>
      <c r="T31" s="268"/>
      <c r="U31" s="268"/>
      <c r="V31" s="268"/>
      <c r="W31" s="268"/>
      <c r="X31" s="268"/>
      <c r="Y31" s="268"/>
      <c r="Z31" s="269"/>
    </row>
    <row r="32" spans="9:26" ht="13.5">
      <c r="I32" s="209"/>
      <c r="J32" s="251"/>
      <c r="K32" s="251"/>
      <c r="L32" s="252"/>
      <c r="M32" s="235"/>
      <c r="N32" s="236"/>
      <c r="O32" s="236"/>
      <c r="P32" s="237"/>
      <c r="Q32" s="270"/>
      <c r="R32" s="271"/>
      <c r="S32" s="271"/>
      <c r="T32" s="271"/>
      <c r="U32" s="271"/>
      <c r="V32" s="271"/>
      <c r="W32" s="271"/>
      <c r="X32" s="271"/>
      <c r="Y32" s="271"/>
      <c r="Z32" s="272"/>
    </row>
    <row r="33" spans="9:26" ht="13.5">
      <c r="I33" s="209"/>
      <c r="J33" s="251"/>
      <c r="K33" s="251"/>
      <c r="L33" s="252"/>
      <c r="M33" s="233" t="s">
        <v>34</v>
      </c>
      <c r="N33" s="234"/>
      <c r="O33" s="234"/>
      <c r="P33" s="230"/>
      <c r="Q33" s="253"/>
      <c r="R33" s="254"/>
      <c r="S33" s="254"/>
      <c r="T33" s="254"/>
      <c r="U33" s="254"/>
      <c r="V33" s="254"/>
      <c r="W33" s="254"/>
      <c r="X33" s="254"/>
      <c r="Y33" s="254"/>
      <c r="Z33" s="255"/>
    </row>
    <row r="34" spans="9:26" ht="13.5">
      <c r="I34" s="209"/>
      <c r="J34" s="251"/>
      <c r="K34" s="251"/>
      <c r="L34" s="252"/>
      <c r="M34" s="209"/>
      <c r="N34" s="251"/>
      <c r="O34" s="251"/>
      <c r="P34" s="252"/>
      <c r="Q34" s="256"/>
      <c r="R34" s="257"/>
      <c r="S34" s="257"/>
      <c r="T34" s="257"/>
      <c r="U34" s="257"/>
      <c r="V34" s="257"/>
      <c r="W34" s="257"/>
      <c r="X34" s="257"/>
      <c r="Y34" s="257"/>
      <c r="Z34" s="258"/>
    </row>
    <row r="35" spans="9:26" ht="13.5">
      <c r="I35" s="209"/>
      <c r="J35" s="251"/>
      <c r="K35" s="251"/>
      <c r="L35" s="252"/>
      <c r="M35" s="209"/>
      <c r="N35" s="251"/>
      <c r="O35" s="251"/>
      <c r="P35" s="252"/>
      <c r="Q35" s="263"/>
      <c r="R35" s="264"/>
      <c r="S35" s="264"/>
      <c r="T35" s="264"/>
      <c r="U35" s="264"/>
      <c r="V35" s="264"/>
      <c r="W35" s="264"/>
      <c r="X35" s="264"/>
      <c r="Y35" s="251" t="s">
        <v>65</v>
      </c>
      <c r="Z35" s="252"/>
    </row>
    <row r="36" spans="9:26" ht="13.5">
      <c r="I36" s="235"/>
      <c r="J36" s="236"/>
      <c r="K36" s="236"/>
      <c r="L36" s="237"/>
      <c r="M36" s="235"/>
      <c r="N36" s="236"/>
      <c r="O36" s="236"/>
      <c r="P36" s="237"/>
      <c r="Q36" s="261"/>
      <c r="R36" s="262"/>
      <c r="S36" s="262"/>
      <c r="T36" s="262"/>
      <c r="U36" s="262"/>
      <c r="V36" s="262"/>
      <c r="W36" s="262"/>
      <c r="X36" s="262"/>
      <c r="Y36" s="236"/>
      <c r="Z36" s="237"/>
    </row>
    <row r="37" spans="9:26" ht="13.5"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9:26" ht="13.5"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ht="13.5">
      <c r="I39" s="39" t="s">
        <v>60</v>
      </c>
    </row>
    <row r="41" spans="9:26" ht="13.5">
      <c r="I41" s="233" t="s">
        <v>35</v>
      </c>
      <c r="J41" s="234"/>
      <c r="K41" s="234"/>
      <c r="L41" s="230"/>
      <c r="M41" s="259"/>
      <c r="N41" s="260"/>
      <c r="O41" s="260"/>
      <c r="P41" s="260"/>
      <c r="Q41" s="260"/>
      <c r="R41" s="234" t="s">
        <v>36</v>
      </c>
      <c r="S41" s="234"/>
      <c r="T41" s="260"/>
      <c r="U41" s="260"/>
      <c r="V41" s="260"/>
      <c r="W41" s="260"/>
      <c r="X41" s="260"/>
      <c r="Y41" s="234" t="s">
        <v>37</v>
      </c>
      <c r="Z41" s="230"/>
    </row>
    <row r="42" spans="9:26" ht="13.5">
      <c r="I42" s="235"/>
      <c r="J42" s="236"/>
      <c r="K42" s="236"/>
      <c r="L42" s="237"/>
      <c r="M42" s="261"/>
      <c r="N42" s="262"/>
      <c r="O42" s="262"/>
      <c r="P42" s="262"/>
      <c r="Q42" s="262"/>
      <c r="R42" s="236"/>
      <c r="S42" s="236"/>
      <c r="T42" s="262"/>
      <c r="U42" s="262"/>
      <c r="V42" s="262"/>
      <c r="W42" s="262"/>
      <c r="X42" s="262"/>
      <c r="Y42" s="236"/>
      <c r="Z42" s="237"/>
    </row>
    <row r="43" spans="9:26" ht="13.5">
      <c r="I43" s="233" t="s">
        <v>38</v>
      </c>
      <c r="J43" s="234"/>
      <c r="K43" s="234"/>
      <c r="L43" s="230"/>
      <c r="M43" s="259" t="s">
        <v>39</v>
      </c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49"/>
    </row>
    <row r="44" spans="9:26" ht="13.5">
      <c r="I44" s="235"/>
      <c r="J44" s="236"/>
      <c r="K44" s="236"/>
      <c r="L44" s="237"/>
      <c r="M44" s="261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50"/>
    </row>
    <row r="45" spans="9:26" ht="13.5">
      <c r="I45" s="233" t="s">
        <v>40</v>
      </c>
      <c r="J45" s="234"/>
      <c r="K45" s="234"/>
      <c r="L45" s="230"/>
      <c r="M45" s="259"/>
      <c r="N45" s="246"/>
      <c r="O45" s="245"/>
      <c r="P45" s="246"/>
      <c r="Q45" s="245"/>
      <c r="R45" s="246"/>
      <c r="S45" s="245"/>
      <c r="T45" s="246"/>
      <c r="U45" s="245"/>
      <c r="V45" s="246"/>
      <c r="W45" s="245"/>
      <c r="X45" s="246"/>
      <c r="Y45" s="245"/>
      <c r="Z45" s="249"/>
    </row>
    <row r="46" spans="9:26" ht="13.5">
      <c r="I46" s="235"/>
      <c r="J46" s="236"/>
      <c r="K46" s="236"/>
      <c r="L46" s="237"/>
      <c r="M46" s="261"/>
      <c r="N46" s="248"/>
      <c r="O46" s="247"/>
      <c r="P46" s="248"/>
      <c r="Q46" s="247"/>
      <c r="R46" s="248"/>
      <c r="S46" s="247"/>
      <c r="T46" s="248"/>
      <c r="U46" s="247"/>
      <c r="V46" s="248"/>
      <c r="W46" s="247"/>
      <c r="X46" s="248"/>
      <c r="Y46" s="247"/>
      <c r="Z46" s="250"/>
    </row>
    <row r="47" spans="9:26" ht="13.5">
      <c r="I47" s="213" t="s">
        <v>41</v>
      </c>
      <c r="J47" s="213"/>
      <c r="K47" s="213"/>
      <c r="L47" s="213"/>
      <c r="M47" s="259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49"/>
    </row>
    <row r="48" spans="9:26" ht="13.5">
      <c r="I48" s="213"/>
      <c r="J48" s="213"/>
      <c r="K48" s="213"/>
      <c r="L48" s="213"/>
      <c r="M48" s="263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5"/>
    </row>
    <row r="49" spans="9:26" ht="13.5">
      <c r="I49" s="213"/>
      <c r="J49" s="213"/>
      <c r="K49" s="213"/>
      <c r="L49" s="213"/>
      <c r="M49" s="261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50"/>
    </row>
  </sheetData>
  <sheetProtection/>
  <mergeCells count="74">
    <mergeCell ref="G8:H9"/>
    <mergeCell ref="Y35:Z36"/>
    <mergeCell ref="Q35:X36"/>
    <mergeCell ref="Q31:Z32"/>
    <mergeCell ref="R25:T25"/>
    <mergeCell ref="V25:Z25"/>
    <mergeCell ref="Y8:Z9"/>
    <mergeCell ref="W8:X9"/>
    <mergeCell ref="U8:V9"/>
    <mergeCell ref="S8:T9"/>
    <mergeCell ref="I47:L49"/>
    <mergeCell ref="I43:L44"/>
    <mergeCell ref="M43:Z44"/>
    <mergeCell ref="I45:L46"/>
    <mergeCell ref="M45:N46"/>
    <mergeCell ref="O45:P46"/>
    <mergeCell ref="Q45:R46"/>
    <mergeCell ref="M47:Z49"/>
    <mergeCell ref="S45:T46"/>
    <mergeCell ref="U45:V46"/>
    <mergeCell ref="W45:X46"/>
    <mergeCell ref="Y45:Z46"/>
    <mergeCell ref="M33:P36"/>
    <mergeCell ref="Q33:Z34"/>
    <mergeCell ref="I41:L42"/>
    <mergeCell ref="M41:Q42"/>
    <mergeCell ref="R41:S42"/>
    <mergeCell ref="T41:X42"/>
    <mergeCell ref="Y41:Z42"/>
    <mergeCell ref="I25:L36"/>
    <mergeCell ref="M25:P25"/>
    <mergeCell ref="M29:P30"/>
    <mergeCell ref="Q29:Z30"/>
    <mergeCell ref="M31:P32"/>
    <mergeCell ref="M26:P26"/>
    <mergeCell ref="Q26:Z28"/>
    <mergeCell ref="M27:P27"/>
    <mergeCell ref="M28:P28"/>
    <mergeCell ref="E19:T19"/>
    <mergeCell ref="U19:Z19"/>
    <mergeCell ref="E17:O17"/>
    <mergeCell ref="P17:T17"/>
    <mergeCell ref="U17:Z17"/>
    <mergeCell ref="E18:O18"/>
    <mergeCell ref="P18:T18"/>
    <mergeCell ref="U18:Z18"/>
    <mergeCell ref="P16:T16"/>
    <mergeCell ref="U16:Z16"/>
    <mergeCell ref="D7:F9"/>
    <mergeCell ref="G7:H7"/>
    <mergeCell ref="C13:D19"/>
    <mergeCell ref="E13:F13"/>
    <mergeCell ref="L13:M13"/>
    <mergeCell ref="E14:O14"/>
    <mergeCell ref="P14:T14"/>
    <mergeCell ref="U14:Z14"/>
    <mergeCell ref="E15:O15"/>
    <mergeCell ref="P15:T15"/>
    <mergeCell ref="U15:Z15"/>
    <mergeCell ref="E16:O16"/>
    <mergeCell ref="U7:V7"/>
    <mergeCell ref="W7:X7"/>
    <mergeCell ref="Y7:Z7"/>
    <mergeCell ref="I7:J7"/>
    <mergeCell ref="K7:L7"/>
    <mergeCell ref="M7:N7"/>
    <mergeCell ref="O7:P7"/>
    <mergeCell ref="Q7:R7"/>
    <mergeCell ref="S7:T7"/>
    <mergeCell ref="M8:N9"/>
    <mergeCell ref="K8:L9"/>
    <mergeCell ref="I8:J9"/>
    <mergeCell ref="Q8:R9"/>
    <mergeCell ref="O8:P9"/>
  </mergeCells>
  <dataValidations count="1">
    <dataValidation type="list" allowBlank="1" showInputMessage="1" showErrorMessage="1" sqref="M43:Z44">
      <formula1>"普通,当座"</formula1>
    </dataValidation>
  </dataValidations>
  <printOptions/>
  <pageMargins left="0.787" right="0.787" top="0.7" bottom="0.75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1"/>
  <sheetViews>
    <sheetView showGridLines="0" zoomScalePageLayoutView="0" workbookViewId="0" topLeftCell="A1">
      <selection activeCell="K25" sqref="K25"/>
    </sheetView>
  </sheetViews>
  <sheetFormatPr defaultColWidth="9.00390625" defaultRowHeight="13.5"/>
  <cols>
    <col min="1" max="1" width="6.25390625" style="302" customWidth="1"/>
    <col min="2" max="19" width="10.625" style="303" customWidth="1"/>
    <col min="20" max="16384" width="9.00390625" style="303" customWidth="1"/>
  </cols>
  <sheetData>
    <row r="1" ht="15" customHeight="1">
      <c r="A1" s="302" t="s">
        <v>99</v>
      </c>
    </row>
    <row r="2" ht="6.75" customHeight="1" thickBot="1"/>
    <row r="3" spans="1:19" ht="15" customHeight="1">
      <c r="A3" s="323" t="s">
        <v>98</v>
      </c>
      <c r="B3" s="325" t="s">
        <v>78</v>
      </c>
      <c r="C3" s="312"/>
      <c r="D3" s="312"/>
      <c r="E3" s="312"/>
      <c r="F3" s="312"/>
      <c r="G3" s="313"/>
      <c r="H3" s="325" t="s">
        <v>79</v>
      </c>
      <c r="I3" s="312"/>
      <c r="J3" s="312"/>
      <c r="K3" s="312"/>
      <c r="L3" s="312"/>
      <c r="M3" s="313">
        <v>1.018</v>
      </c>
      <c r="N3" s="325" t="s">
        <v>80</v>
      </c>
      <c r="O3" s="312"/>
      <c r="P3" s="312"/>
      <c r="Q3" s="312"/>
      <c r="R3" s="312"/>
      <c r="S3" s="313">
        <v>1.036</v>
      </c>
    </row>
    <row r="4" spans="1:19" ht="15" customHeight="1">
      <c r="A4" s="324"/>
      <c r="B4" s="326"/>
      <c r="C4" s="305" t="s">
        <v>73</v>
      </c>
      <c r="D4" s="306"/>
      <c r="E4" s="304"/>
      <c r="F4" s="305" t="s">
        <v>74</v>
      </c>
      <c r="G4" s="314"/>
      <c r="H4" s="326"/>
      <c r="I4" s="305" t="s">
        <v>73</v>
      </c>
      <c r="J4" s="306"/>
      <c r="K4" s="304"/>
      <c r="L4" s="305" t="s">
        <v>74</v>
      </c>
      <c r="M4" s="314"/>
      <c r="N4" s="326"/>
      <c r="O4" s="305" t="s">
        <v>73</v>
      </c>
      <c r="P4" s="306"/>
      <c r="Q4" s="304"/>
      <c r="R4" s="305" t="s">
        <v>74</v>
      </c>
      <c r="S4" s="314"/>
    </row>
    <row r="5" spans="1:19" s="311" customFormat="1" ht="15" customHeight="1">
      <c r="A5" s="324"/>
      <c r="B5" s="327" t="s">
        <v>75</v>
      </c>
      <c r="C5" s="310" t="s">
        <v>64</v>
      </c>
      <c r="D5" s="310" t="s">
        <v>76</v>
      </c>
      <c r="E5" s="310" t="s">
        <v>75</v>
      </c>
      <c r="F5" s="310" t="s">
        <v>64</v>
      </c>
      <c r="G5" s="315" t="s">
        <v>76</v>
      </c>
      <c r="H5" s="327" t="s">
        <v>75</v>
      </c>
      <c r="I5" s="310" t="s">
        <v>64</v>
      </c>
      <c r="J5" s="310" t="s">
        <v>76</v>
      </c>
      <c r="K5" s="310" t="s">
        <v>75</v>
      </c>
      <c r="L5" s="310" t="s">
        <v>64</v>
      </c>
      <c r="M5" s="315" t="s">
        <v>76</v>
      </c>
      <c r="N5" s="327" t="s">
        <v>75</v>
      </c>
      <c r="O5" s="310" t="s">
        <v>64</v>
      </c>
      <c r="P5" s="310" t="s">
        <v>76</v>
      </c>
      <c r="Q5" s="310" t="s">
        <v>75</v>
      </c>
      <c r="R5" s="310" t="s">
        <v>64</v>
      </c>
      <c r="S5" s="315" t="s">
        <v>76</v>
      </c>
    </row>
    <row r="6" spans="1:19" ht="15" customHeight="1">
      <c r="A6" s="316">
        <v>0.5</v>
      </c>
      <c r="B6" s="328">
        <v>1050</v>
      </c>
      <c r="C6" s="307">
        <f aca="true" t="shared" si="0" ref="C6:C25">ROUNDDOWN(B6*0.1,0)</f>
        <v>105</v>
      </c>
      <c r="D6" s="308">
        <f>B6-C6</f>
        <v>945</v>
      </c>
      <c r="E6" s="309">
        <v>2550</v>
      </c>
      <c r="F6" s="307">
        <f>ROUNDDOWN(E6*0.1,0)</f>
        <v>255</v>
      </c>
      <c r="G6" s="317">
        <f>E6-F6</f>
        <v>2295</v>
      </c>
      <c r="H6" s="330">
        <f>ROUNDDOWN(B6*$M$3,0)</f>
        <v>1068</v>
      </c>
      <c r="I6" s="307">
        <f>ROUNDDOWN(H6*0.1,0)</f>
        <v>106</v>
      </c>
      <c r="J6" s="308">
        <f>H6-I6</f>
        <v>962</v>
      </c>
      <c r="K6" s="308">
        <f>ROUNDDOWN(E6*$M$3,0)</f>
        <v>2595</v>
      </c>
      <c r="L6" s="307">
        <f>ROUNDDOWN(K6*0.1,0)</f>
        <v>259</v>
      </c>
      <c r="M6" s="317">
        <f>K6-L6</f>
        <v>2336</v>
      </c>
      <c r="N6" s="330">
        <f>ROUNDDOWN(B6*$S$3,0)</f>
        <v>1087</v>
      </c>
      <c r="O6" s="307">
        <f>ROUNDDOWN(N6*0.1,0)</f>
        <v>108</v>
      </c>
      <c r="P6" s="308">
        <f>N6-O6</f>
        <v>979</v>
      </c>
      <c r="Q6" s="308">
        <f>ROUNDDOWN(E6*$S$3,0)</f>
        <v>2641</v>
      </c>
      <c r="R6" s="307">
        <f>ROUNDDOWN(Q6*0.1,0)</f>
        <v>264</v>
      </c>
      <c r="S6" s="317">
        <f>Q6-R6</f>
        <v>2377</v>
      </c>
    </row>
    <row r="7" spans="1:19" ht="15" customHeight="1">
      <c r="A7" s="316">
        <v>1</v>
      </c>
      <c r="B7" s="328">
        <v>1960</v>
      </c>
      <c r="C7" s="307">
        <f t="shared" si="0"/>
        <v>196</v>
      </c>
      <c r="D7" s="308">
        <f aca="true" t="shared" si="1" ref="D7:D25">B7-C7</f>
        <v>1764</v>
      </c>
      <c r="E7" s="309">
        <v>4020</v>
      </c>
      <c r="F7" s="307">
        <f aca="true" t="shared" si="2" ref="F7:F25">ROUNDDOWN(E7*0.1,0)</f>
        <v>402</v>
      </c>
      <c r="G7" s="317">
        <f aca="true" t="shared" si="3" ref="G7:G25">E7-F7</f>
        <v>3618</v>
      </c>
      <c r="H7" s="330">
        <f aca="true" t="shared" si="4" ref="H7:H25">ROUNDDOWN(B7*$M$3,0)</f>
        <v>1995</v>
      </c>
      <c r="I7" s="307">
        <f aca="true" t="shared" si="5" ref="I7:I25">ROUNDDOWN(H7*0.1,0)</f>
        <v>199</v>
      </c>
      <c r="J7" s="308">
        <f aca="true" t="shared" si="6" ref="J7:J25">H7-I7</f>
        <v>1796</v>
      </c>
      <c r="K7" s="308">
        <f aca="true" t="shared" si="7" ref="K7:K24">ROUNDDOWN(E7*$M$3,0)</f>
        <v>4092</v>
      </c>
      <c r="L7" s="307">
        <f aca="true" t="shared" si="8" ref="L7:L25">ROUNDDOWN(K7*0.1,0)</f>
        <v>409</v>
      </c>
      <c r="M7" s="317">
        <f aca="true" t="shared" si="9" ref="M7:M25">K7-L7</f>
        <v>3683</v>
      </c>
      <c r="N7" s="330">
        <f aca="true" t="shared" si="10" ref="N7:N25">ROUNDDOWN(B7*$S$3,0)</f>
        <v>2030</v>
      </c>
      <c r="O7" s="307">
        <f aca="true" t="shared" si="11" ref="O7:O25">ROUNDDOWN(N7*0.1,0)</f>
        <v>203</v>
      </c>
      <c r="P7" s="308">
        <f aca="true" t="shared" si="12" ref="P7:P25">N7-O7</f>
        <v>1827</v>
      </c>
      <c r="Q7" s="308">
        <f>ROUNDDOWN(E7*$S$3,0)</f>
        <v>4164</v>
      </c>
      <c r="R7" s="307">
        <f aca="true" t="shared" si="13" ref="R7:R25">ROUNDDOWN(Q7*0.1,0)</f>
        <v>416</v>
      </c>
      <c r="S7" s="317">
        <f aca="true" t="shared" si="14" ref="S7:S25">Q7-R7</f>
        <v>3748</v>
      </c>
    </row>
    <row r="8" spans="1:19" ht="15" customHeight="1">
      <c r="A8" s="316">
        <v>1.5</v>
      </c>
      <c r="B8" s="328">
        <v>2740</v>
      </c>
      <c r="C8" s="307">
        <f t="shared" si="0"/>
        <v>274</v>
      </c>
      <c r="D8" s="308">
        <f t="shared" si="1"/>
        <v>2466</v>
      </c>
      <c r="E8" s="309">
        <v>5840</v>
      </c>
      <c r="F8" s="307">
        <f t="shared" si="2"/>
        <v>584</v>
      </c>
      <c r="G8" s="317">
        <f t="shared" si="3"/>
        <v>5256</v>
      </c>
      <c r="H8" s="330">
        <f t="shared" si="4"/>
        <v>2789</v>
      </c>
      <c r="I8" s="307">
        <f t="shared" si="5"/>
        <v>278</v>
      </c>
      <c r="J8" s="308">
        <f t="shared" si="6"/>
        <v>2511</v>
      </c>
      <c r="K8" s="308">
        <f t="shared" si="7"/>
        <v>5945</v>
      </c>
      <c r="L8" s="307">
        <f t="shared" si="8"/>
        <v>594</v>
      </c>
      <c r="M8" s="317">
        <f t="shared" si="9"/>
        <v>5351</v>
      </c>
      <c r="N8" s="330">
        <f t="shared" si="10"/>
        <v>2838</v>
      </c>
      <c r="O8" s="307">
        <f t="shared" si="11"/>
        <v>283</v>
      </c>
      <c r="P8" s="308">
        <f t="shared" si="12"/>
        <v>2555</v>
      </c>
      <c r="Q8" s="308">
        <f aca="true" t="shared" si="15" ref="Q8:Q24">ROUNDDOWN(E8*$S$3,0)</f>
        <v>6050</v>
      </c>
      <c r="R8" s="307">
        <f t="shared" si="13"/>
        <v>605</v>
      </c>
      <c r="S8" s="317">
        <f t="shared" si="14"/>
        <v>5445</v>
      </c>
    </row>
    <row r="9" spans="1:19" ht="15" customHeight="1">
      <c r="A9" s="316">
        <v>2</v>
      </c>
      <c r="B9" s="328">
        <f>B8+690</f>
        <v>3430</v>
      </c>
      <c r="C9" s="307">
        <f t="shared" si="0"/>
        <v>343</v>
      </c>
      <c r="D9" s="308">
        <f t="shared" si="1"/>
        <v>3087</v>
      </c>
      <c r="E9" s="309">
        <f aca="true" t="shared" si="16" ref="E9:E25">E8+830</f>
        <v>6670</v>
      </c>
      <c r="F9" s="307">
        <f t="shared" si="2"/>
        <v>667</v>
      </c>
      <c r="G9" s="317">
        <f t="shared" si="3"/>
        <v>6003</v>
      </c>
      <c r="H9" s="330">
        <f t="shared" si="4"/>
        <v>3491</v>
      </c>
      <c r="I9" s="307">
        <f t="shared" si="5"/>
        <v>349</v>
      </c>
      <c r="J9" s="308">
        <f t="shared" si="6"/>
        <v>3142</v>
      </c>
      <c r="K9" s="308">
        <f t="shared" si="7"/>
        <v>6790</v>
      </c>
      <c r="L9" s="307">
        <f t="shared" si="8"/>
        <v>679</v>
      </c>
      <c r="M9" s="317">
        <f t="shared" si="9"/>
        <v>6111</v>
      </c>
      <c r="N9" s="330">
        <f t="shared" si="10"/>
        <v>3553</v>
      </c>
      <c r="O9" s="307">
        <f t="shared" si="11"/>
        <v>355</v>
      </c>
      <c r="P9" s="308">
        <f t="shared" si="12"/>
        <v>3198</v>
      </c>
      <c r="Q9" s="308">
        <f t="shared" si="15"/>
        <v>6910</v>
      </c>
      <c r="R9" s="307">
        <f t="shared" si="13"/>
        <v>691</v>
      </c>
      <c r="S9" s="317">
        <f t="shared" si="14"/>
        <v>6219</v>
      </c>
    </row>
    <row r="10" spans="1:19" ht="15" customHeight="1">
      <c r="A10" s="316">
        <v>2.5</v>
      </c>
      <c r="B10" s="328">
        <f aca="true" t="shared" si="17" ref="B10:B25">B9+690</f>
        <v>4120</v>
      </c>
      <c r="C10" s="307">
        <f t="shared" si="0"/>
        <v>412</v>
      </c>
      <c r="D10" s="308">
        <f t="shared" si="1"/>
        <v>3708</v>
      </c>
      <c r="E10" s="309">
        <f t="shared" si="16"/>
        <v>7500</v>
      </c>
      <c r="F10" s="307">
        <f t="shared" si="2"/>
        <v>750</v>
      </c>
      <c r="G10" s="317">
        <f t="shared" si="3"/>
        <v>6750</v>
      </c>
      <c r="H10" s="330">
        <f t="shared" si="4"/>
        <v>4194</v>
      </c>
      <c r="I10" s="307">
        <f t="shared" si="5"/>
        <v>419</v>
      </c>
      <c r="J10" s="308">
        <f t="shared" si="6"/>
        <v>3775</v>
      </c>
      <c r="K10" s="308">
        <f t="shared" si="7"/>
        <v>7635</v>
      </c>
      <c r="L10" s="307">
        <f t="shared" si="8"/>
        <v>763</v>
      </c>
      <c r="M10" s="317">
        <f t="shared" si="9"/>
        <v>6872</v>
      </c>
      <c r="N10" s="330">
        <f t="shared" si="10"/>
        <v>4268</v>
      </c>
      <c r="O10" s="307">
        <f t="shared" si="11"/>
        <v>426</v>
      </c>
      <c r="P10" s="308">
        <f t="shared" si="12"/>
        <v>3842</v>
      </c>
      <c r="Q10" s="308">
        <f t="shared" si="15"/>
        <v>7770</v>
      </c>
      <c r="R10" s="307">
        <f t="shared" si="13"/>
        <v>777</v>
      </c>
      <c r="S10" s="317">
        <f t="shared" si="14"/>
        <v>6993</v>
      </c>
    </row>
    <row r="11" spans="1:19" ht="15" customHeight="1">
      <c r="A11" s="316">
        <v>3</v>
      </c>
      <c r="B11" s="328">
        <f t="shared" si="17"/>
        <v>4810</v>
      </c>
      <c r="C11" s="307">
        <f t="shared" si="0"/>
        <v>481</v>
      </c>
      <c r="D11" s="308">
        <f t="shared" si="1"/>
        <v>4329</v>
      </c>
      <c r="E11" s="309">
        <f t="shared" si="16"/>
        <v>8330</v>
      </c>
      <c r="F11" s="307">
        <f t="shared" si="2"/>
        <v>833</v>
      </c>
      <c r="G11" s="317">
        <f t="shared" si="3"/>
        <v>7497</v>
      </c>
      <c r="H11" s="330">
        <f t="shared" si="4"/>
        <v>4896</v>
      </c>
      <c r="I11" s="307">
        <f t="shared" si="5"/>
        <v>489</v>
      </c>
      <c r="J11" s="308">
        <f t="shared" si="6"/>
        <v>4407</v>
      </c>
      <c r="K11" s="308">
        <f t="shared" si="7"/>
        <v>8479</v>
      </c>
      <c r="L11" s="307">
        <f t="shared" si="8"/>
        <v>847</v>
      </c>
      <c r="M11" s="317">
        <f t="shared" si="9"/>
        <v>7632</v>
      </c>
      <c r="N11" s="330">
        <f t="shared" si="10"/>
        <v>4983</v>
      </c>
      <c r="O11" s="307">
        <f t="shared" si="11"/>
        <v>498</v>
      </c>
      <c r="P11" s="308">
        <f t="shared" si="12"/>
        <v>4485</v>
      </c>
      <c r="Q11" s="308">
        <f t="shared" si="15"/>
        <v>8629</v>
      </c>
      <c r="R11" s="307">
        <f t="shared" si="13"/>
        <v>862</v>
      </c>
      <c r="S11" s="317">
        <f t="shared" si="14"/>
        <v>7767</v>
      </c>
    </row>
    <row r="12" spans="1:19" ht="15" customHeight="1">
      <c r="A12" s="316">
        <v>3.5</v>
      </c>
      <c r="B12" s="328">
        <f t="shared" si="17"/>
        <v>5500</v>
      </c>
      <c r="C12" s="307">
        <f t="shared" si="0"/>
        <v>550</v>
      </c>
      <c r="D12" s="308">
        <f t="shared" si="1"/>
        <v>4950</v>
      </c>
      <c r="E12" s="309">
        <f t="shared" si="16"/>
        <v>9160</v>
      </c>
      <c r="F12" s="307">
        <f t="shared" si="2"/>
        <v>916</v>
      </c>
      <c r="G12" s="317">
        <f t="shared" si="3"/>
        <v>8244</v>
      </c>
      <c r="H12" s="330">
        <f t="shared" si="4"/>
        <v>5599</v>
      </c>
      <c r="I12" s="307">
        <f t="shared" si="5"/>
        <v>559</v>
      </c>
      <c r="J12" s="308">
        <f t="shared" si="6"/>
        <v>5040</v>
      </c>
      <c r="K12" s="308">
        <f t="shared" si="7"/>
        <v>9324</v>
      </c>
      <c r="L12" s="307">
        <f t="shared" si="8"/>
        <v>932</v>
      </c>
      <c r="M12" s="317">
        <f t="shared" si="9"/>
        <v>8392</v>
      </c>
      <c r="N12" s="330">
        <f t="shared" si="10"/>
        <v>5698</v>
      </c>
      <c r="O12" s="307">
        <f t="shared" si="11"/>
        <v>569</v>
      </c>
      <c r="P12" s="308">
        <f t="shared" si="12"/>
        <v>5129</v>
      </c>
      <c r="Q12" s="308">
        <f t="shared" si="15"/>
        <v>9489</v>
      </c>
      <c r="R12" s="307">
        <f t="shared" si="13"/>
        <v>948</v>
      </c>
      <c r="S12" s="317">
        <f t="shared" si="14"/>
        <v>8541</v>
      </c>
    </row>
    <row r="13" spans="1:19" ht="15" customHeight="1">
      <c r="A13" s="316">
        <v>4</v>
      </c>
      <c r="B13" s="328">
        <f t="shared" si="17"/>
        <v>6190</v>
      </c>
      <c r="C13" s="307">
        <f t="shared" si="0"/>
        <v>619</v>
      </c>
      <c r="D13" s="308">
        <f t="shared" si="1"/>
        <v>5571</v>
      </c>
      <c r="E13" s="309">
        <f t="shared" si="16"/>
        <v>9990</v>
      </c>
      <c r="F13" s="307">
        <f t="shared" si="2"/>
        <v>999</v>
      </c>
      <c r="G13" s="317">
        <f t="shared" si="3"/>
        <v>8991</v>
      </c>
      <c r="H13" s="330">
        <f t="shared" si="4"/>
        <v>6301</v>
      </c>
      <c r="I13" s="307">
        <f t="shared" si="5"/>
        <v>630</v>
      </c>
      <c r="J13" s="308">
        <f t="shared" si="6"/>
        <v>5671</v>
      </c>
      <c r="K13" s="308">
        <f t="shared" si="7"/>
        <v>10169</v>
      </c>
      <c r="L13" s="307">
        <f t="shared" si="8"/>
        <v>1016</v>
      </c>
      <c r="M13" s="317">
        <f t="shared" si="9"/>
        <v>9153</v>
      </c>
      <c r="N13" s="330">
        <f t="shared" si="10"/>
        <v>6412</v>
      </c>
      <c r="O13" s="307">
        <f t="shared" si="11"/>
        <v>641</v>
      </c>
      <c r="P13" s="308">
        <f t="shared" si="12"/>
        <v>5771</v>
      </c>
      <c r="Q13" s="308">
        <f t="shared" si="15"/>
        <v>10349</v>
      </c>
      <c r="R13" s="307">
        <f t="shared" si="13"/>
        <v>1034</v>
      </c>
      <c r="S13" s="317">
        <f t="shared" si="14"/>
        <v>9315</v>
      </c>
    </row>
    <row r="14" spans="1:19" ht="15" customHeight="1">
      <c r="A14" s="316">
        <v>4.5</v>
      </c>
      <c r="B14" s="328">
        <f t="shared" si="17"/>
        <v>6880</v>
      </c>
      <c r="C14" s="307">
        <f t="shared" si="0"/>
        <v>688</v>
      </c>
      <c r="D14" s="308">
        <f t="shared" si="1"/>
        <v>6192</v>
      </c>
      <c r="E14" s="309">
        <f t="shared" si="16"/>
        <v>10820</v>
      </c>
      <c r="F14" s="307">
        <f t="shared" si="2"/>
        <v>1082</v>
      </c>
      <c r="G14" s="317">
        <f t="shared" si="3"/>
        <v>9738</v>
      </c>
      <c r="H14" s="330">
        <f t="shared" si="4"/>
        <v>7003</v>
      </c>
      <c r="I14" s="307">
        <f t="shared" si="5"/>
        <v>700</v>
      </c>
      <c r="J14" s="308">
        <f t="shared" si="6"/>
        <v>6303</v>
      </c>
      <c r="K14" s="308">
        <f t="shared" si="7"/>
        <v>11014</v>
      </c>
      <c r="L14" s="307">
        <f t="shared" si="8"/>
        <v>1101</v>
      </c>
      <c r="M14" s="317">
        <f t="shared" si="9"/>
        <v>9913</v>
      </c>
      <c r="N14" s="330">
        <f t="shared" si="10"/>
        <v>7127</v>
      </c>
      <c r="O14" s="307">
        <f t="shared" si="11"/>
        <v>712</v>
      </c>
      <c r="P14" s="308">
        <f t="shared" si="12"/>
        <v>6415</v>
      </c>
      <c r="Q14" s="308">
        <f t="shared" si="15"/>
        <v>11209</v>
      </c>
      <c r="R14" s="307">
        <f t="shared" si="13"/>
        <v>1120</v>
      </c>
      <c r="S14" s="317">
        <f t="shared" si="14"/>
        <v>10089</v>
      </c>
    </row>
    <row r="15" spans="1:19" ht="15" customHeight="1">
      <c r="A15" s="316">
        <v>5</v>
      </c>
      <c r="B15" s="328">
        <f t="shared" si="17"/>
        <v>7570</v>
      </c>
      <c r="C15" s="307">
        <f t="shared" si="0"/>
        <v>757</v>
      </c>
      <c r="D15" s="308">
        <f t="shared" si="1"/>
        <v>6813</v>
      </c>
      <c r="E15" s="309">
        <f t="shared" si="16"/>
        <v>11650</v>
      </c>
      <c r="F15" s="307">
        <f t="shared" si="2"/>
        <v>1165</v>
      </c>
      <c r="G15" s="317">
        <f t="shared" si="3"/>
        <v>10485</v>
      </c>
      <c r="H15" s="330">
        <f t="shared" si="4"/>
        <v>7706</v>
      </c>
      <c r="I15" s="307">
        <f t="shared" si="5"/>
        <v>770</v>
      </c>
      <c r="J15" s="308">
        <f t="shared" si="6"/>
        <v>6936</v>
      </c>
      <c r="K15" s="308">
        <f t="shared" si="7"/>
        <v>11859</v>
      </c>
      <c r="L15" s="307">
        <f t="shared" si="8"/>
        <v>1185</v>
      </c>
      <c r="M15" s="317">
        <f t="shared" si="9"/>
        <v>10674</v>
      </c>
      <c r="N15" s="330">
        <f t="shared" si="10"/>
        <v>7842</v>
      </c>
      <c r="O15" s="307">
        <f t="shared" si="11"/>
        <v>784</v>
      </c>
      <c r="P15" s="308">
        <f t="shared" si="12"/>
        <v>7058</v>
      </c>
      <c r="Q15" s="308">
        <f t="shared" si="15"/>
        <v>12069</v>
      </c>
      <c r="R15" s="307">
        <f t="shared" si="13"/>
        <v>1206</v>
      </c>
      <c r="S15" s="317">
        <f t="shared" si="14"/>
        <v>10863</v>
      </c>
    </row>
    <row r="16" spans="1:19" ht="15" customHeight="1">
      <c r="A16" s="316">
        <v>5.5</v>
      </c>
      <c r="B16" s="328">
        <f t="shared" si="17"/>
        <v>8260</v>
      </c>
      <c r="C16" s="307">
        <f t="shared" si="0"/>
        <v>826</v>
      </c>
      <c r="D16" s="308">
        <f t="shared" si="1"/>
        <v>7434</v>
      </c>
      <c r="E16" s="309">
        <f t="shared" si="16"/>
        <v>12480</v>
      </c>
      <c r="F16" s="307">
        <f t="shared" si="2"/>
        <v>1248</v>
      </c>
      <c r="G16" s="317">
        <f t="shared" si="3"/>
        <v>11232</v>
      </c>
      <c r="H16" s="330">
        <f t="shared" si="4"/>
        <v>8408</v>
      </c>
      <c r="I16" s="307">
        <f t="shared" si="5"/>
        <v>840</v>
      </c>
      <c r="J16" s="308">
        <f t="shared" si="6"/>
        <v>7568</v>
      </c>
      <c r="K16" s="308">
        <f t="shared" si="7"/>
        <v>12704</v>
      </c>
      <c r="L16" s="307">
        <f t="shared" si="8"/>
        <v>1270</v>
      </c>
      <c r="M16" s="317">
        <f t="shared" si="9"/>
        <v>11434</v>
      </c>
      <c r="N16" s="330">
        <f t="shared" si="10"/>
        <v>8557</v>
      </c>
      <c r="O16" s="307">
        <f t="shared" si="11"/>
        <v>855</v>
      </c>
      <c r="P16" s="308">
        <f t="shared" si="12"/>
        <v>7702</v>
      </c>
      <c r="Q16" s="308">
        <f t="shared" si="15"/>
        <v>12929</v>
      </c>
      <c r="R16" s="307">
        <f t="shared" si="13"/>
        <v>1292</v>
      </c>
      <c r="S16" s="317">
        <f t="shared" si="14"/>
        <v>11637</v>
      </c>
    </row>
    <row r="17" spans="1:19" ht="15" customHeight="1">
      <c r="A17" s="316">
        <v>6</v>
      </c>
      <c r="B17" s="328">
        <f t="shared" si="17"/>
        <v>8950</v>
      </c>
      <c r="C17" s="307">
        <f t="shared" si="0"/>
        <v>895</v>
      </c>
      <c r="D17" s="308">
        <f t="shared" si="1"/>
        <v>8055</v>
      </c>
      <c r="E17" s="309">
        <f t="shared" si="16"/>
        <v>13310</v>
      </c>
      <c r="F17" s="307">
        <f t="shared" si="2"/>
        <v>1331</v>
      </c>
      <c r="G17" s="317">
        <f t="shared" si="3"/>
        <v>11979</v>
      </c>
      <c r="H17" s="330">
        <f t="shared" si="4"/>
        <v>9111</v>
      </c>
      <c r="I17" s="307">
        <f t="shared" si="5"/>
        <v>911</v>
      </c>
      <c r="J17" s="308">
        <f t="shared" si="6"/>
        <v>8200</v>
      </c>
      <c r="K17" s="308">
        <f t="shared" si="7"/>
        <v>13549</v>
      </c>
      <c r="L17" s="307">
        <f t="shared" si="8"/>
        <v>1354</v>
      </c>
      <c r="M17" s="317">
        <f t="shared" si="9"/>
        <v>12195</v>
      </c>
      <c r="N17" s="330">
        <f t="shared" si="10"/>
        <v>9272</v>
      </c>
      <c r="O17" s="307">
        <f t="shared" si="11"/>
        <v>927</v>
      </c>
      <c r="P17" s="308">
        <f t="shared" si="12"/>
        <v>8345</v>
      </c>
      <c r="Q17" s="308">
        <f t="shared" si="15"/>
        <v>13789</v>
      </c>
      <c r="R17" s="307">
        <f t="shared" si="13"/>
        <v>1378</v>
      </c>
      <c r="S17" s="317">
        <f t="shared" si="14"/>
        <v>12411</v>
      </c>
    </row>
    <row r="18" spans="1:19" ht="15" customHeight="1">
      <c r="A18" s="316">
        <v>6.5</v>
      </c>
      <c r="B18" s="328">
        <f t="shared" si="17"/>
        <v>9640</v>
      </c>
      <c r="C18" s="307">
        <f t="shared" si="0"/>
        <v>964</v>
      </c>
      <c r="D18" s="308">
        <f t="shared" si="1"/>
        <v>8676</v>
      </c>
      <c r="E18" s="309">
        <f t="shared" si="16"/>
        <v>14140</v>
      </c>
      <c r="F18" s="307">
        <f t="shared" si="2"/>
        <v>1414</v>
      </c>
      <c r="G18" s="317">
        <f t="shared" si="3"/>
        <v>12726</v>
      </c>
      <c r="H18" s="330">
        <f t="shared" si="4"/>
        <v>9813</v>
      </c>
      <c r="I18" s="307">
        <f t="shared" si="5"/>
        <v>981</v>
      </c>
      <c r="J18" s="308">
        <f t="shared" si="6"/>
        <v>8832</v>
      </c>
      <c r="K18" s="308">
        <f t="shared" si="7"/>
        <v>14394</v>
      </c>
      <c r="L18" s="307">
        <f t="shared" si="8"/>
        <v>1439</v>
      </c>
      <c r="M18" s="317">
        <f t="shared" si="9"/>
        <v>12955</v>
      </c>
      <c r="N18" s="330">
        <f t="shared" si="10"/>
        <v>9987</v>
      </c>
      <c r="O18" s="307">
        <f t="shared" si="11"/>
        <v>998</v>
      </c>
      <c r="P18" s="308">
        <f t="shared" si="12"/>
        <v>8989</v>
      </c>
      <c r="Q18" s="308">
        <f t="shared" si="15"/>
        <v>14649</v>
      </c>
      <c r="R18" s="307">
        <f t="shared" si="13"/>
        <v>1464</v>
      </c>
      <c r="S18" s="317">
        <f t="shared" si="14"/>
        <v>13185</v>
      </c>
    </row>
    <row r="19" spans="1:19" ht="15" customHeight="1">
      <c r="A19" s="316">
        <v>7</v>
      </c>
      <c r="B19" s="328">
        <f t="shared" si="17"/>
        <v>10330</v>
      </c>
      <c r="C19" s="307">
        <f t="shared" si="0"/>
        <v>1033</v>
      </c>
      <c r="D19" s="308">
        <f t="shared" si="1"/>
        <v>9297</v>
      </c>
      <c r="E19" s="309">
        <f t="shared" si="16"/>
        <v>14970</v>
      </c>
      <c r="F19" s="307">
        <f t="shared" si="2"/>
        <v>1497</v>
      </c>
      <c r="G19" s="317">
        <f t="shared" si="3"/>
        <v>13473</v>
      </c>
      <c r="H19" s="330">
        <f t="shared" si="4"/>
        <v>10515</v>
      </c>
      <c r="I19" s="307">
        <f t="shared" si="5"/>
        <v>1051</v>
      </c>
      <c r="J19" s="308">
        <f t="shared" si="6"/>
        <v>9464</v>
      </c>
      <c r="K19" s="308">
        <f t="shared" si="7"/>
        <v>15239</v>
      </c>
      <c r="L19" s="307">
        <f t="shared" si="8"/>
        <v>1523</v>
      </c>
      <c r="M19" s="317">
        <f t="shared" si="9"/>
        <v>13716</v>
      </c>
      <c r="N19" s="330">
        <f t="shared" si="10"/>
        <v>10701</v>
      </c>
      <c r="O19" s="307">
        <f t="shared" si="11"/>
        <v>1070</v>
      </c>
      <c r="P19" s="308">
        <f t="shared" si="12"/>
        <v>9631</v>
      </c>
      <c r="Q19" s="308">
        <f t="shared" si="15"/>
        <v>15508</v>
      </c>
      <c r="R19" s="307">
        <f t="shared" si="13"/>
        <v>1550</v>
      </c>
      <c r="S19" s="317">
        <f t="shared" si="14"/>
        <v>13958</v>
      </c>
    </row>
    <row r="20" spans="1:19" ht="15" customHeight="1">
      <c r="A20" s="316">
        <v>7.5</v>
      </c>
      <c r="B20" s="328">
        <f t="shared" si="17"/>
        <v>11020</v>
      </c>
      <c r="C20" s="307">
        <f t="shared" si="0"/>
        <v>1102</v>
      </c>
      <c r="D20" s="308">
        <f t="shared" si="1"/>
        <v>9918</v>
      </c>
      <c r="E20" s="309">
        <f t="shared" si="16"/>
        <v>15800</v>
      </c>
      <c r="F20" s="307">
        <f t="shared" si="2"/>
        <v>1580</v>
      </c>
      <c r="G20" s="317">
        <f t="shared" si="3"/>
        <v>14220</v>
      </c>
      <c r="H20" s="330">
        <f t="shared" si="4"/>
        <v>11218</v>
      </c>
      <c r="I20" s="307">
        <f t="shared" si="5"/>
        <v>1121</v>
      </c>
      <c r="J20" s="308">
        <f t="shared" si="6"/>
        <v>10097</v>
      </c>
      <c r="K20" s="308">
        <f t="shared" si="7"/>
        <v>16084</v>
      </c>
      <c r="L20" s="307">
        <f t="shared" si="8"/>
        <v>1608</v>
      </c>
      <c r="M20" s="317">
        <f t="shared" si="9"/>
        <v>14476</v>
      </c>
      <c r="N20" s="330">
        <f t="shared" si="10"/>
        <v>11416</v>
      </c>
      <c r="O20" s="307">
        <f t="shared" si="11"/>
        <v>1141</v>
      </c>
      <c r="P20" s="308">
        <f t="shared" si="12"/>
        <v>10275</v>
      </c>
      <c r="Q20" s="308">
        <f t="shared" si="15"/>
        <v>16368</v>
      </c>
      <c r="R20" s="307">
        <f t="shared" si="13"/>
        <v>1636</v>
      </c>
      <c r="S20" s="317">
        <f t="shared" si="14"/>
        <v>14732</v>
      </c>
    </row>
    <row r="21" spans="1:19" ht="15" customHeight="1">
      <c r="A21" s="316">
        <v>8</v>
      </c>
      <c r="B21" s="328">
        <f t="shared" si="17"/>
        <v>11710</v>
      </c>
      <c r="C21" s="307">
        <f t="shared" si="0"/>
        <v>1171</v>
      </c>
      <c r="D21" s="308">
        <f t="shared" si="1"/>
        <v>10539</v>
      </c>
      <c r="E21" s="309">
        <f t="shared" si="16"/>
        <v>16630</v>
      </c>
      <c r="F21" s="307">
        <f t="shared" si="2"/>
        <v>1663</v>
      </c>
      <c r="G21" s="317">
        <f t="shared" si="3"/>
        <v>14967</v>
      </c>
      <c r="H21" s="330">
        <f t="shared" si="4"/>
        <v>11920</v>
      </c>
      <c r="I21" s="307">
        <f t="shared" si="5"/>
        <v>1192</v>
      </c>
      <c r="J21" s="308">
        <f t="shared" si="6"/>
        <v>10728</v>
      </c>
      <c r="K21" s="308">
        <f t="shared" si="7"/>
        <v>16929</v>
      </c>
      <c r="L21" s="307">
        <f t="shared" si="8"/>
        <v>1692</v>
      </c>
      <c r="M21" s="317">
        <f t="shared" si="9"/>
        <v>15237</v>
      </c>
      <c r="N21" s="330">
        <f t="shared" si="10"/>
        <v>12131</v>
      </c>
      <c r="O21" s="307">
        <f t="shared" si="11"/>
        <v>1213</v>
      </c>
      <c r="P21" s="308">
        <f t="shared" si="12"/>
        <v>10918</v>
      </c>
      <c r="Q21" s="308">
        <f t="shared" si="15"/>
        <v>17228</v>
      </c>
      <c r="R21" s="307">
        <f t="shared" si="13"/>
        <v>1722</v>
      </c>
      <c r="S21" s="317">
        <f t="shared" si="14"/>
        <v>15506</v>
      </c>
    </row>
    <row r="22" spans="1:19" ht="15" customHeight="1">
      <c r="A22" s="316">
        <v>8.5</v>
      </c>
      <c r="B22" s="328">
        <f t="shared" si="17"/>
        <v>12400</v>
      </c>
      <c r="C22" s="307">
        <f t="shared" si="0"/>
        <v>1240</v>
      </c>
      <c r="D22" s="308">
        <f t="shared" si="1"/>
        <v>11160</v>
      </c>
      <c r="E22" s="309">
        <f t="shared" si="16"/>
        <v>17460</v>
      </c>
      <c r="F22" s="307">
        <f t="shared" si="2"/>
        <v>1746</v>
      </c>
      <c r="G22" s="317">
        <f t="shared" si="3"/>
        <v>15714</v>
      </c>
      <c r="H22" s="330">
        <f t="shared" si="4"/>
        <v>12623</v>
      </c>
      <c r="I22" s="307">
        <f t="shared" si="5"/>
        <v>1262</v>
      </c>
      <c r="J22" s="308">
        <f t="shared" si="6"/>
        <v>11361</v>
      </c>
      <c r="K22" s="308">
        <f t="shared" si="7"/>
        <v>17774</v>
      </c>
      <c r="L22" s="307">
        <f t="shared" si="8"/>
        <v>1777</v>
      </c>
      <c r="M22" s="317">
        <f t="shared" si="9"/>
        <v>15997</v>
      </c>
      <c r="N22" s="330">
        <f t="shared" si="10"/>
        <v>12846</v>
      </c>
      <c r="O22" s="307">
        <f t="shared" si="11"/>
        <v>1284</v>
      </c>
      <c r="P22" s="308">
        <f t="shared" si="12"/>
        <v>11562</v>
      </c>
      <c r="Q22" s="308">
        <f t="shared" si="15"/>
        <v>18088</v>
      </c>
      <c r="R22" s="307">
        <f t="shared" si="13"/>
        <v>1808</v>
      </c>
      <c r="S22" s="317">
        <f t="shared" si="14"/>
        <v>16280</v>
      </c>
    </row>
    <row r="23" spans="1:19" ht="15" customHeight="1">
      <c r="A23" s="316">
        <v>9</v>
      </c>
      <c r="B23" s="328">
        <f t="shared" si="17"/>
        <v>13090</v>
      </c>
      <c r="C23" s="307">
        <f t="shared" si="0"/>
        <v>1309</v>
      </c>
      <c r="D23" s="308">
        <f t="shared" si="1"/>
        <v>11781</v>
      </c>
      <c r="E23" s="309">
        <f t="shared" si="16"/>
        <v>18290</v>
      </c>
      <c r="F23" s="307">
        <f t="shared" si="2"/>
        <v>1829</v>
      </c>
      <c r="G23" s="317">
        <f t="shared" si="3"/>
        <v>16461</v>
      </c>
      <c r="H23" s="330">
        <f t="shared" si="4"/>
        <v>13325</v>
      </c>
      <c r="I23" s="307">
        <f t="shared" si="5"/>
        <v>1332</v>
      </c>
      <c r="J23" s="308">
        <f t="shared" si="6"/>
        <v>11993</v>
      </c>
      <c r="K23" s="308">
        <f t="shared" si="7"/>
        <v>18619</v>
      </c>
      <c r="L23" s="307">
        <f t="shared" si="8"/>
        <v>1861</v>
      </c>
      <c r="M23" s="317">
        <f t="shared" si="9"/>
        <v>16758</v>
      </c>
      <c r="N23" s="330">
        <f t="shared" si="10"/>
        <v>13561</v>
      </c>
      <c r="O23" s="307">
        <f t="shared" si="11"/>
        <v>1356</v>
      </c>
      <c r="P23" s="308">
        <f t="shared" si="12"/>
        <v>12205</v>
      </c>
      <c r="Q23" s="308">
        <f t="shared" si="15"/>
        <v>18948</v>
      </c>
      <c r="R23" s="307">
        <f t="shared" si="13"/>
        <v>1894</v>
      </c>
      <c r="S23" s="317">
        <f t="shared" si="14"/>
        <v>17054</v>
      </c>
    </row>
    <row r="24" spans="1:19" ht="15" customHeight="1">
      <c r="A24" s="316">
        <v>9.5</v>
      </c>
      <c r="B24" s="328">
        <f t="shared" si="17"/>
        <v>13780</v>
      </c>
      <c r="C24" s="307">
        <f t="shared" si="0"/>
        <v>1378</v>
      </c>
      <c r="D24" s="308">
        <f t="shared" si="1"/>
        <v>12402</v>
      </c>
      <c r="E24" s="309">
        <f t="shared" si="16"/>
        <v>19120</v>
      </c>
      <c r="F24" s="307">
        <f t="shared" si="2"/>
        <v>1912</v>
      </c>
      <c r="G24" s="317">
        <f t="shared" si="3"/>
        <v>17208</v>
      </c>
      <c r="H24" s="330">
        <f t="shared" si="4"/>
        <v>14028</v>
      </c>
      <c r="I24" s="307">
        <f t="shared" si="5"/>
        <v>1402</v>
      </c>
      <c r="J24" s="308">
        <f t="shared" si="6"/>
        <v>12626</v>
      </c>
      <c r="K24" s="308">
        <f t="shared" si="7"/>
        <v>19464</v>
      </c>
      <c r="L24" s="307">
        <f t="shared" si="8"/>
        <v>1946</v>
      </c>
      <c r="M24" s="317">
        <f t="shared" si="9"/>
        <v>17518</v>
      </c>
      <c r="N24" s="330">
        <f t="shared" si="10"/>
        <v>14276</v>
      </c>
      <c r="O24" s="307">
        <f t="shared" si="11"/>
        <v>1427</v>
      </c>
      <c r="P24" s="308">
        <f t="shared" si="12"/>
        <v>12849</v>
      </c>
      <c r="Q24" s="308">
        <f t="shared" si="15"/>
        <v>19808</v>
      </c>
      <c r="R24" s="307">
        <f t="shared" si="13"/>
        <v>1980</v>
      </c>
      <c r="S24" s="317">
        <f t="shared" si="14"/>
        <v>17828</v>
      </c>
    </row>
    <row r="25" spans="1:19" ht="15" customHeight="1" thickBot="1">
      <c r="A25" s="318">
        <v>10</v>
      </c>
      <c r="B25" s="329">
        <f t="shared" si="17"/>
        <v>14470</v>
      </c>
      <c r="C25" s="319">
        <f t="shared" si="0"/>
        <v>1447</v>
      </c>
      <c r="D25" s="320">
        <f t="shared" si="1"/>
        <v>13023</v>
      </c>
      <c r="E25" s="321">
        <f t="shared" si="16"/>
        <v>19950</v>
      </c>
      <c r="F25" s="319">
        <f t="shared" si="2"/>
        <v>1995</v>
      </c>
      <c r="G25" s="322">
        <f t="shared" si="3"/>
        <v>17955</v>
      </c>
      <c r="H25" s="331">
        <f t="shared" si="4"/>
        <v>14730</v>
      </c>
      <c r="I25" s="319">
        <f t="shared" si="5"/>
        <v>1473</v>
      </c>
      <c r="J25" s="320">
        <f t="shared" si="6"/>
        <v>13257</v>
      </c>
      <c r="K25" s="320">
        <f>ROUNDDOWN(E25*$M$3,0)</f>
        <v>20309</v>
      </c>
      <c r="L25" s="319">
        <f t="shared" si="8"/>
        <v>2030</v>
      </c>
      <c r="M25" s="322">
        <f t="shared" si="9"/>
        <v>18279</v>
      </c>
      <c r="N25" s="331">
        <f t="shared" si="10"/>
        <v>14990</v>
      </c>
      <c r="O25" s="319">
        <f t="shared" si="11"/>
        <v>1499</v>
      </c>
      <c r="P25" s="320">
        <f t="shared" si="12"/>
        <v>13491</v>
      </c>
      <c r="Q25" s="320">
        <f>ROUNDDOWN(E25*$S$3,0)</f>
        <v>20668</v>
      </c>
      <c r="R25" s="319">
        <f t="shared" si="13"/>
        <v>2066</v>
      </c>
      <c r="S25" s="322">
        <f t="shared" si="14"/>
        <v>18602</v>
      </c>
    </row>
    <row r="26" ht="15" customHeight="1"/>
    <row r="27" ht="15" customHeight="1">
      <c r="A27" s="302" t="s">
        <v>100</v>
      </c>
    </row>
    <row r="28" ht="6.75" customHeight="1" thickBot="1"/>
    <row r="29" spans="1:19" ht="15" customHeight="1">
      <c r="A29" s="323" t="s">
        <v>98</v>
      </c>
      <c r="B29" s="325" t="s">
        <v>78</v>
      </c>
      <c r="C29" s="312"/>
      <c r="D29" s="312"/>
      <c r="E29" s="312"/>
      <c r="F29" s="312"/>
      <c r="G29" s="313"/>
      <c r="H29" s="325" t="s">
        <v>79</v>
      </c>
      <c r="I29" s="312"/>
      <c r="J29" s="312"/>
      <c r="K29" s="312"/>
      <c r="L29" s="312"/>
      <c r="M29" s="313">
        <v>1.018</v>
      </c>
      <c r="N29" s="325" t="s">
        <v>80</v>
      </c>
      <c r="O29" s="312"/>
      <c r="P29" s="312"/>
      <c r="Q29" s="312"/>
      <c r="R29" s="312"/>
      <c r="S29" s="313">
        <v>1.036</v>
      </c>
    </row>
    <row r="30" spans="1:19" ht="15" customHeight="1">
      <c r="A30" s="324"/>
      <c r="B30" s="326"/>
      <c r="C30" s="305" t="s">
        <v>73</v>
      </c>
      <c r="D30" s="306"/>
      <c r="E30" s="304"/>
      <c r="F30" s="305" t="s">
        <v>74</v>
      </c>
      <c r="G30" s="314"/>
      <c r="H30" s="326"/>
      <c r="I30" s="305" t="s">
        <v>73</v>
      </c>
      <c r="J30" s="306"/>
      <c r="K30" s="304"/>
      <c r="L30" s="305" t="s">
        <v>74</v>
      </c>
      <c r="M30" s="314"/>
      <c r="N30" s="326"/>
      <c r="O30" s="305" t="s">
        <v>73</v>
      </c>
      <c r="P30" s="306"/>
      <c r="Q30" s="304"/>
      <c r="R30" s="305" t="s">
        <v>74</v>
      </c>
      <c r="S30" s="314"/>
    </row>
    <row r="31" spans="1:19" ht="15" customHeight="1">
      <c r="A31" s="324"/>
      <c r="B31" s="327" t="s">
        <v>75</v>
      </c>
      <c r="C31" s="310" t="s">
        <v>64</v>
      </c>
      <c r="D31" s="310" t="s">
        <v>76</v>
      </c>
      <c r="E31" s="310" t="s">
        <v>75</v>
      </c>
      <c r="F31" s="310" t="s">
        <v>64</v>
      </c>
      <c r="G31" s="315" t="s">
        <v>76</v>
      </c>
      <c r="H31" s="327" t="s">
        <v>75</v>
      </c>
      <c r="I31" s="310" t="s">
        <v>64</v>
      </c>
      <c r="J31" s="310" t="s">
        <v>76</v>
      </c>
      <c r="K31" s="310" t="s">
        <v>75</v>
      </c>
      <c r="L31" s="310" t="s">
        <v>64</v>
      </c>
      <c r="M31" s="315" t="s">
        <v>76</v>
      </c>
      <c r="N31" s="327" t="s">
        <v>75</v>
      </c>
      <c r="O31" s="310" t="s">
        <v>64</v>
      </c>
      <c r="P31" s="310" t="s">
        <v>76</v>
      </c>
      <c r="Q31" s="310" t="s">
        <v>75</v>
      </c>
      <c r="R31" s="310" t="s">
        <v>64</v>
      </c>
      <c r="S31" s="315" t="s">
        <v>76</v>
      </c>
    </row>
    <row r="32" spans="1:19" ht="15" customHeight="1">
      <c r="A32" s="316">
        <v>0.5</v>
      </c>
      <c r="B32" s="328">
        <v>740</v>
      </c>
      <c r="C32" s="307">
        <f aca="true" t="shared" si="18" ref="C32:C51">ROUNDDOWN(B32*0.1,0)</f>
        <v>74</v>
      </c>
      <c r="D32" s="308">
        <f>B32-C32</f>
        <v>666</v>
      </c>
      <c r="E32" s="309">
        <v>1790</v>
      </c>
      <c r="F32" s="307">
        <f>ROUNDDOWN(E32*0.1,0)</f>
        <v>179</v>
      </c>
      <c r="G32" s="317">
        <f>E32-F32</f>
        <v>1611</v>
      </c>
      <c r="H32" s="330">
        <f>ROUNDDOWN(B32*$M$3,0)</f>
        <v>753</v>
      </c>
      <c r="I32" s="307">
        <f>ROUNDDOWN(H32*0.1,0)</f>
        <v>75</v>
      </c>
      <c r="J32" s="308">
        <f>H32-I32</f>
        <v>678</v>
      </c>
      <c r="K32" s="308">
        <f>ROUNDDOWN(E32*$M$3,0)</f>
        <v>1822</v>
      </c>
      <c r="L32" s="307">
        <f>ROUNDDOWN(K32*0.1,0)</f>
        <v>182</v>
      </c>
      <c r="M32" s="317">
        <f>K32-L32</f>
        <v>1640</v>
      </c>
      <c r="N32" s="330">
        <f>ROUNDDOWN(B32*$S$3,0)</f>
        <v>766</v>
      </c>
      <c r="O32" s="307">
        <f>ROUNDDOWN(N32*0.1,0)</f>
        <v>76</v>
      </c>
      <c r="P32" s="308">
        <f>N32-O32</f>
        <v>690</v>
      </c>
      <c r="Q32" s="308">
        <f>ROUNDDOWN(E32*$S$3,0)</f>
        <v>1854</v>
      </c>
      <c r="R32" s="307">
        <f>ROUNDDOWN(Q32*0.1,0)</f>
        <v>185</v>
      </c>
      <c r="S32" s="317">
        <f>Q32-R32</f>
        <v>1669</v>
      </c>
    </row>
    <row r="33" spans="1:19" ht="15" customHeight="1">
      <c r="A33" s="316">
        <v>1</v>
      </c>
      <c r="B33" s="328">
        <v>1380</v>
      </c>
      <c r="C33" s="307">
        <f t="shared" si="18"/>
        <v>138</v>
      </c>
      <c r="D33" s="308">
        <f aca="true" t="shared" si="19" ref="D33:D51">B33-C33</f>
        <v>1242</v>
      </c>
      <c r="E33" s="309">
        <v>2820</v>
      </c>
      <c r="F33" s="307">
        <f aca="true" t="shared" si="20" ref="F33:F51">ROUNDDOWN(E33*0.1,0)</f>
        <v>282</v>
      </c>
      <c r="G33" s="317">
        <f aca="true" t="shared" si="21" ref="G33:G51">E33-F33</f>
        <v>2538</v>
      </c>
      <c r="H33" s="330">
        <f aca="true" t="shared" si="22" ref="H33:H51">ROUNDDOWN(B33*$M$3,0)</f>
        <v>1404</v>
      </c>
      <c r="I33" s="307">
        <f aca="true" t="shared" si="23" ref="I33:I51">ROUNDDOWN(H33*0.1,0)</f>
        <v>140</v>
      </c>
      <c r="J33" s="308">
        <f aca="true" t="shared" si="24" ref="J33:J51">H33-I33</f>
        <v>1264</v>
      </c>
      <c r="K33" s="308">
        <f aca="true" t="shared" si="25" ref="K33:K50">ROUNDDOWN(E33*$M$3,0)</f>
        <v>2870</v>
      </c>
      <c r="L33" s="307">
        <f aca="true" t="shared" si="26" ref="L33:L51">ROUNDDOWN(K33*0.1,0)</f>
        <v>287</v>
      </c>
      <c r="M33" s="317">
        <f aca="true" t="shared" si="27" ref="M33:M51">K33-L33</f>
        <v>2583</v>
      </c>
      <c r="N33" s="330">
        <f aca="true" t="shared" si="28" ref="N33:N51">ROUNDDOWN(B33*$S$3,0)</f>
        <v>1429</v>
      </c>
      <c r="O33" s="307">
        <f aca="true" t="shared" si="29" ref="O33:O51">ROUNDDOWN(N33*0.1,0)</f>
        <v>142</v>
      </c>
      <c r="P33" s="308">
        <f aca="true" t="shared" si="30" ref="P33:P51">N33-O33</f>
        <v>1287</v>
      </c>
      <c r="Q33" s="308">
        <f>ROUNDDOWN(E33*$S$3,0)</f>
        <v>2921</v>
      </c>
      <c r="R33" s="307">
        <f aca="true" t="shared" si="31" ref="R33:R51">ROUNDDOWN(Q33*0.1,0)</f>
        <v>292</v>
      </c>
      <c r="S33" s="317">
        <f aca="true" t="shared" si="32" ref="S33:S51">Q33-R33</f>
        <v>2629</v>
      </c>
    </row>
    <row r="34" spans="1:19" ht="15" customHeight="1">
      <c r="A34" s="316">
        <v>1.5</v>
      </c>
      <c r="B34" s="328">
        <v>1920</v>
      </c>
      <c r="C34" s="307">
        <f t="shared" si="18"/>
        <v>192</v>
      </c>
      <c r="D34" s="308">
        <f t="shared" si="19"/>
        <v>1728</v>
      </c>
      <c r="E34" s="309">
        <v>4090</v>
      </c>
      <c r="F34" s="307">
        <f t="shared" si="20"/>
        <v>409</v>
      </c>
      <c r="G34" s="317">
        <f t="shared" si="21"/>
        <v>3681</v>
      </c>
      <c r="H34" s="330">
        <f t="shared" si="22"/>
        <v>1954</v>
      </c>
      <c r="I34" s="307">
        <f t="shared" si="23"/>
        <v>195</v>
      </c>
      <c r="J34" s="308">
        <f t="shared" si="24"/>
        <v>1759</v>
      </c>
      <c r="K34" s="308">
        <f t="shared" si="25"/>
        <v>4163</v>
      </c>
      <c r="L34" s="307">
        <f t="shared" si="26"/>
        <v>416</v>
      </c>
      <c r="M34" s="317">
        <f t="shared" si="27"/>
        <v>3747</v>
      </c>
      <c r="N34" s="330">
        <f t="shared" si="28"/>
        <v>1989</v>
      </c>
      <c r="O34" s="307">
        <f t="shared" si="29"/>
        <v>198</v>
      </c>
      <c r="P34" s="308">
        <f t="shared" si="30"/>
        <v>1791</v>
      </c>
      <c r="Q34" s="308">
        <f aca="true" t="shared" si="33" ref="Q34:Q51">ROUNDDOWN(E34*$S$3,0)</f>
        <v>4237</v>
      </c>
      <c r="R34" s="307">
        <f t="shared" si="31"/>
        <v>423</v>
      </c>
      <c r="S34" s="317">
        <f t="shared" si="32"/>
        <v>3814</v>
      </c>
    </row>
    <row r="35" spans="1:19" ht="15" customHeight="1">
      <c r="A35" s="316">
        <v>2</v>
      </c>
      <c r="B35" s="328">
        <f>B34+490</f>
        <v>2410</v>
      </c>
      <c r="C35" s="307">
        <f t="shared" si="18"/>
        <v>241</v>
      </c>
      <c r="D35" s="308">
        <f t="shared" si="19"/>
        <v>2169</v>
      </c>
      <c r="E35" s="309">
        <f>E34+590</f>
        <v>4680</v>
      </c>
      <c r="F35" s="307">
        <f t="shared" si="20"/>
        <v>468</v>
      </c>
      <c r="G35" s="317">
        <f t="shared" si="21"/>
        <v>4212</v>
      </c>
      <c r="H35" s="330">
        <f t="shared" si="22"/>
        <v>2453</v>
      </c>
      <c r="I35" s="307">
        <f t="shared" si="23"/>
        <v>245</v>
      </c>
      <c r="J35" s="308">
        <f t="shared" si="24"/>
        <v>2208</v>
      </c>
      <c r="K35" s="308">
        <f t="shared" si="25"/>
        <v>4764</v>
      </c>
      <c r="L35" s="307">
        <f t="shared" si="26"/>
        <v>476</v>
      </c>
      <c r="M35" s="317">
        <f t="shared" si="27"/>
        <v>4288</v>
      </c>
      <c r="N35" s="330">
        <f t="shared" si="28"/>
        <v>2496</v>
      </c>
      <c r="O35" s="307">
        <f t="shared" si="29"/>
        <v>249</v>
      </c>
      <c r="P35" s="308">
        <f t="shared" si="30"/>
        <v>2247</v>
      </c>
      <c r="Q35" s="308">
        <f t="shared" si="33"/>
        <v>4848</v>
      </c>
      <c r="R35" s="307">
        <f t="shared" si="31"/>
        <v>484</v>
      </c>
      <c r="S35" s="317">
        <f t="shared" si="32"/>
        <v>4364</v>
      </c>
    </row>
    <row r="36" spans="1:19" ht="15" customHeight="1">
      <c r="A36" s="316">
        <v>2.5</v>
      </c>
      <c r="B36" s="328">
        <f aca="true" t="shared" si="34" ref="B36:B50">B35+490</f>
        <v>2900</v>
      </c>
      <c r="C36" s="307">
        <f t="shared" si="18"/>
        <v>290</v>
      </c>
      <c r="D36" s="308">
        <f t="shared" si="19"/>
        <v>2610</v>
      </c>
      <c r="E36" s="309">
        <f aca="true" t="shared" si="35" ref="E36:E50">E35+590</f>
        <v>5270</v>
      </c>
      <c r="F36" s="307">
        <f t="shared" si="20"/>
        <v>527</v>
      </c>
      <c r="G36" s="317">
        <f t="shared" si="21"/>
        <v>4743</v>
      </c>
      <c r="H36" s="330">
        <f t="shared" si="22"/>
        <v>2952</v>
      </c>
      <c r="I36" s="307">
        <f t="shared" si="23"/>
        <v>295</v>
      </c>
      <c r="J36" s="308">
        <f t="shared" si="24"/>
        <v>2657</v>
      </c>
      <c r="K36" s="308">
        <f t="shared" si="25"/>
        <v>5364</v>
      </c>
      <c r="L36" s="307">
        <f t="shared" si="26"/>
        <v>536</v>
      </c>
      <c r="M36" s="317">
        <f t="shared" si="27"/>
        <v>4828</v>
      </c>
      <c r="N36" s="330">
        <f t="shared" si="28"/>
        <v>3004</v>
      </c>
      <c r="O36" s="307">
        <f t="shared" si="29"/>
        <v>300</v>
      </c>
      <c r="P36" s="308">
        <f t="shared" si="30"/>
        <v>2704</v>
      </c>
      <c r="Q36" s="308">
        <f t="shared" si="33"/>
        <v>5459</v>
      </c>
      <c r="R36" s="307">
        <f t="shared" si="31"/>
        <v>545</v>
      </c>
      <c r="S36" s="317">
        <f t="shared" si="32"/>
        <v>4914</v>
      </c>
    </row>
    <row r="37" spans="1:19" ht="15" customHeight="1">
      <c r="A37" s="316">
        <v>3</v>
      </c>
      <c r="B37" s="328">
        <f t="shared" si="34"/>
        <v>3390</v>
      </c>
      <c r="C37" s="307">
        <f t="shared" si="18"/>
        <v>339</v>
      </c>
      <c r="D37" s="308">
        <f t="shared" si="19"/>
        <v>3051</v>
      </c>
      <c r="E37" s="309">
        <f t="shared" si="35"/>
        <v>5860</v>
      </c>
      <c r="F37" s="307">
        <f t="shared" si="20"/>
        <v>586</v>
      </c>
      <c r="G37" s="317">
        <f t="shared" si="21"/>
        <v>5274</v>
      </c>
      <c r="H37" s="330">
        <f t="shared" si="22"/>
        <v>3451</v>
      </c>
      <c r="I37" s="307">
        <f t="shared" si="23"/>
        <v>345</v>
      </c>
      <c r="J37" s="308">
        <f t="shared" si="24"/>
        <v>3106</v>
      </c>
      <c r="K37" s="308">
        <f t="shared" si="25"/>
        <v>5965</v>
      </c>
      <c r="L37" s="307">
        <f t="shared" si="26"/>
        <v>596</v>
      </c>
      <c r="M37" s="317">
        <f t="shared" si="27"/>
        <v>5369</v>
      </c>
      <c r="N37" s="330">
        <f t="shared" si="28"/>
        <v>3512</v>
      </c>
      <c r="O37" s="307">
        <f t="shared" si="29"/>
        <v>351</v>
      </c>
      <c r="P37" s="308">
        <f t="shared" si="30"/>
        <v>3161</v>
      </c>
      <c r="Q37" s="308">
        <f t="shared" si="33"/>
        <v>6070</v>
      </c>
      <c r="R37" s="307">
        <f t="shared" si="31"/>
        <v>607</v>
      </c>
      <c r="S37" s="317">
        <f t="shared" si="32"/>
        <v>5463</v>
      </c>
    </row>
    <row r="38" spans="1:19" ht="15" customHeight="1">
      <c r="A38" s="316">
        <v>3.5</v>
      </c>
      <c r="B38" s="328">
        <f t="shared" si="34"/>
        <v>3880</v>
      </c>
      <c r="C38" s="307">
        <f t="shared" si="18"/>
        <v>388</v>
      </c>
      <c r="D38" s="308">
        <f t="shared" si="19"/>
        <v>3492</v>
      </c>
      <c r="E38" s="309">
        <f t="shared" si="35"/>
        <v>6450</v>
      </c>
      <c r="F38" s="307">
        <f t="shared" si="20"/>
        <v>645</v>
      </c>
      <c r="G38" s="317">
        <f t="shared" si="21"/>
        <v>5805</v>
      </c>
      <c r="H38" s="330">
        <f t="shared" si="22"/>
        <v>3949</v>
      </c>
      <c r="I38" s="307">
        <f t="shared" si="23"/>
        <v>394</v>
      </c>
      <c r="J38" s="308">
        <f t="shared" si="24"/>
        <v>3555</v>
      </c>
      <c r="K38" s="308">
        <f t="shared" si="25"/>
        <v>6566</v>
      </c>
      <c r="L38" s="307">
        <f t="shared" si="26"/>
        <v>656</v>
      </c>
      <c r="M38" s="317">
        <f t="shared" si="27"/>
        <v>5910</v>
      </c>
      <c r="N38" s="330">
        <f t="shared" si="28"/>
        <v>4019</v>
      </c>
      <c r="O38" s="307">
        <f t="shared" si="29"/>
        <v>401</v>
      </c>
      <c r="P38" s="308">
        <f t="shared" si="30"/>
        <v>3618</v>
      </c>
      <c r="Q38" s="308">
        <f t="shared" si="33"/>
        <v>6682</v>
      </c>
      <c r="R38" s="307">
        <f t="shared" si="31"/>
        <v>668</v>
      </c>
      <c r="S38" s="317">
        <f t="shared" si="32"/>
        <v>6014</v>
      </c>
    </row>
    <row r="39" spans="1:19" ht="15" customHeight="1">
      <c r="A39" s="316">
        <v>4</v>
      </c>
      <c r="B39" s="328">
        <f t="shared" si="34"/>
        <v>4370</v>
      </c>
      <c r="C39" s="307">
        <f t="shared" si="18"/>
        <v>437</v>
      </c>
      <c r="D39" s="308">
        <f t="shared" si="19"/>
        <v>3933</v>
      </c>
      <c r="E39" s="309">
        <f t="shared" si="35"/>
        <v>7040</v>
      </c>
      <c r="F39" s="307">
        <f t="shared" si="20"/>
        <v>704</v>
      </c>
      <c r="G39" s="317">
        <f t="shared" si="21"/>
        <v>6336</v>
      </c>
      <c r="H39" s="330">
        <f t="shared" si="22"/>
        <v>4448</v>
      </c>
      <c r="I39" s="307">
        <f t="shared" si="23"/>
        <v>444</v>
      </c>
      <c r="J39" s="308">
        <f t="shared" si="24"/>
        <v>4004</v>
      </c>
      <c r="K39" s="308">
        <f t="shared" si="25"/>
        <v>7166</v>
      </c>
      <c r="L39" s="307">
        <f t="shared" si="26"/>
        <v>716</v>
      </c>
      <c r="M39" s="317">
        <f t="shared" si="27"/>
        <v>6450</v>
      </c>
      <c r="N39" s="330">
        <f t="shared" si="28"/>
        <v>4527</v>
      </c>
      <c r="O39" s="307">
        <f t="shared" si="29"/>
        <v>452</v>
      </c>
      <c r="P39" s="308">
        <f t="shared" si="30"/>
        <v>4075</v>
      </c>
      <c r="Q39" s="308">
        <f t="shared" si="33"/>
        <v>7293</v>
      </c>
      <c r="R39" s="307">
        <f t="shared" si="31"/>
        <v>729</v>
      </c>
      <c r="S39" s="317">
        <f t="shared" si="32"/>
        <v>6564</v>
      </c>
    </row>
    <row r="40" spans="1:19" ht="15" customHeight="1">
      <c r="A40" s="316">
        <v>4.5</v>
      </c>
      <c r="B40" s="328">
        <f t="shared" si="34"/>
        <v>4860</v>
      </c>
      <c r="C40" s="307">
        <f t="shared" si="18"/>
        <v>486</v>
      </c>
      <c r="D40" s="308">
        <f t="shared" si="19"/>
        <v>4374</v>
      </c>
      <c r="E40" s="309">
        <f t="shared" si="35"/>
        <v>7630</v>
      </c>
      <c r="F40" s="307">
        <f t="shared" si="20"/>
        <v>763</v>
      </c>
      <c r="G40" s="317">
        <f t="shared" si="21"/>
        <v>6867</v>
      </c>
      <c r="H40" s="330">
        <f t="shared" si="22"/>
        <v>4947</v>
      </c>
      <c r="I40" s="307">
        <f t="shared" si="23"/>
        <v>494</v>
      </c>
      <c r="J40" s="308">
        <f t="shared" si="24"/>
        <v>4453</v>
      </c>
      <c r="K40" s="308">
        <f t="shared" si="25"/>
        <v>7767</v>
      </c>
      <c r="L40" s="307">
        <f t="shared" si="26"/>
        <v>776</v>
      </c>
      <c r="M40" s="317">
        <f t="shared" si="27"/>
        <v>6991</v>
      </c>
      <c r="N40" s="330">
        <f t="shared" si="28"/>
        <v>5034</v>
      </c>
      <c r="O40" s="307">
        <f t="shared" si="29"/>
        <v>503</v>
      </c>
      <c r="P40" s="308">
        <f t="shared" si="30"/>
        <v>4531</v>
      </c>
      <c r="Q40" s="308">
        <f t="shared" si="33"/>
        <v>7904</v>
      </c>
      <c r="R40" s="307">
        <f t="shared" si="31"/>
        <v>790</v>
      </c>
      <c r="S40" s="317">
        <f t="shared" si="32"/>
        <v>7114</v>
      </c>
    </row>
    <row r="41" spans="1:19" ht="15" customHeight="1">
      <c r="A41" s="316">
        <v>5</v>
      </c>
      <c r="B41" s="328">
        <f t="shared" si="34"/>
        <v>5350</v>
      </c>
      <c r="C41" s="307">
        <f t="shared" si="18"/>
        <v>535</v>
      </c>
      <c r="D41" s="308">
        <f t="shared" si="19"/>
        <v>4815</v>
      </c>
      <c r="E41" s="309">
        <f t="shared" si="35"/>
        <v>8220</v>
      </c>
      <c r="F41" s="307">
        <f t="shared" si="20"/>
        <v>822</v>
      </c>
      <c r="G41" s="317">
        <f t="shared" si="21"/>
        <v>7398</v>
      </c>
      <c r="H41" s="330">
        <f t="shared" si="22"/>
        <v>5446</v>
      </c>
      <c r="I41" s="307">
        <f t="shared" si="23"/>
        <v>544</v>
      </c>
      <c r="J41" s="308">
        <f t="shared" si="24"/>
        <v>4902</v>
      </c>
      <c r="K41" s="308">
        <f t="shared" si="25"/>
        <v>8367</v>
      </c>
      <c r="L41" s="307">
        <f t="shared" si="26"/>
        <v>836</v>
      </c>
      <c r="M41" s="317">
        <f t="shared" si="27"/>
        <v>7531</v>
      </c>
      <c r="N41" s="330">
        <f t="shared" si="28"/>
        <v>5542</v>
      </c>
      <c r="O41" s="307">
        <f t="shared" si="29"/>
        <v>554</v>
      </c>
      <c r="P41" s="308">
        <f t="shared" si="30"/>
        <v>4988</v>
      </c>
      <c r="Q41" s="308">
        <f t="shared" si="33"/>
        <v>8515</v>
      </c>
      <c r="R41" s="307">
        <f t="shared" si="31"/>
        <v>851</v>
      </c>
      <c r="S41" s="317">
        <f t="shared" si="32"/>
        <v>7664</v>
      </c>
    </row>
    <row r="42" spans="1:19" ht="15" customHeight="1">
      <c r="A42" s="316">
        <v>5.5</v>
      </c>
      <c r="B42" s="328">
        <f t="shared" si="34"/>
        <v>5840</v>
      </c>
      <c r="C42" s="307">
        <f t="shared" si="18"/>
        <v>584</v>
      </c>
      <c r="D42" s="308">
        <f t="shared" si="19"/>
        <v>5256</v>
      </c>
      <c r="E42" s="309">
        <f t="shared" si="35"/>
        <v>8810</v>
      </c>
      <c r="F42" s="307">
        <f t="shared" si="20"/>
        <v>881</v>
      </c>
      <c r="G42" s="317">
        <f t="shared" si="21"/>
        <v>7929</v>
      </c>
      <c r="H42" s="330">
        <f t="shared" si="22"/>
        <v>5945</v>
      </c>
      <c r="I42" s="307">
        <f t="shared" si="23"/>
        <v>594</v>
      </c>
      <c r="J42" s="308">
        <f t="shared" si="24"/>
        <v>5351</v>
      </c>
      <c r="K42" s="308">
        <f t="shared" si="25"/>
        <v>8968</v>
      </c>
      <c r="L42" s="307">
        <f t="shared" si="26"/>
        <v>896</v>
      </c>
      <c r="M42" s="317">
        <f t="shared" si="27"/>
        <v>8072</v>
      </c>
      <c r="N42" s="330">
        <f t="shared" si="28"/>
        <v>6050</v>
      </c>
      <c r="O42" s="307">
        <f t="shared" si="29"/>
        <v>605</v>
      </c>
      <c r="P42" s="308">
        <f t="shared" si="30"/>
        <v>5445</v>
      </c>
      <c r="Q42" s="308">
        <f t="shared" si="33"/>
        <v>9127</v>
      </c>
      <c r="R42" s="307">
        <f t="shared" si="31"/>
        <v>912</v>
      </c>
      <c r="S42" s="317">
        <f t="shared" si="32"/>
        <v>8215</v>
      </c>
    </row>
    <row r="43" spans="1:19" ht="15" customHeight="1">
      <c r="A43" s="316">
        <v>6</v>
      </c>
      <c r="B43" s="328">
        <f t="shared" si="34"/>
        <v>6330</v>
      </c>
      <c r="C43" s="307">
        <f t="shared" si="18"/>
        <v>633</v>
      </c>
      <c r="D43" s="308">
        <f t="shared" si="19"/>
        <v>5697</v>
      </c>
      <c r="E43" s="309">
        <f t="shared" si="35"/>
        <v>9400</v>
      </c>
      <c r="F43" s="307">
        <f t="shared" si="20"/>
        <v>940</v>
      </c>
      <c r="G43" s="317">
        <f t="shared" si="21"/>
        <v>8460</v>
      </c>
      <c r="H43" s="330">
        <f t="shared" si="22"/>
        <v>6443</v>
      </c>
      <c r="I43" s="307">
        <f t="shared" si="23"/>
        <v>644</v>
      </c>
      <c r="J43" s="308">
        <f t="shared" si="24"/>
        <v>5799</v>
      </c>
      <c r="K43" s="308">
        <f t="shared" si="25"/>
        <v>9569</v>
      </c>
      <c r="L43" s="307">
        <f t="shared" si="26"/>
        <v>956</v>
      </c>
      <c r="M43" s="317">
        <f t="shared" si="27"/>
        <v>8613</v>
      </c>
      <c r="N43" s="330">
        <f t="shared" si="28"/>
        <v>6557</v>
      </c>
      <c r="O43" s="307">
        <f t="shared" si="29"/>
        <v>655</v>
      </c>
      <c r="P43" s="308">
        <f t="shared" si="30"/>
        <v>5902</v>
      </c>
      <c r="Q43" s="308">
        <f t="shared" si="33"/>
        <v>9738</v>
      </c>
      <c r="R43" s="307">
        <f t="shared" si="31"/>
        <v>973</v>
      </c>
      <c r="S43" s="317">
        <f t="shared" si="32"/>
        <v>8765</v>
      </c>
    </row>
    <row r="44" spans="1:19" ht="15" customHeight="1">
      <c r="A44" s="316">
        <v>6.5</v>
      </c>
      <c r="B44" s="328">
        <f t="shared" si="34"/>
        <v>6820</v>
      </c>
      <c r="C44" s="307">
        <f t="shared" si="18"/>
        <v>682</v>
      </c>
      <c r="D44" s="308">
        <f t="shared" si="19"/>
        <v>6138</v>
      </c>
      <c r="E44" s="309">
        <f t="shared" si="35"/>
        <v>9990</v>
      </c>
      <c r="F44" s="307">
        <f t="shared" si="20"/>
        <v>999</v>
      </c>
      <c r="G44" s="317">
        <f t="shared" si="21"/>
        <v>8991</v>
      </c>
      <c r="H44" s="330">
        <f t="shared" si="22"/>
        <v>6942</v>
      </c>
      <c r="I44" s="307">
        <f t="shared" si="23"/>
        <v>694</v>
      </c>
      <c r="J44" s="308">
        <f t="shared" si="24"/>
        <v>6248</v>
      </c>
      <c r="K44" s="308">
        <f t="shared" si="25"/>
        <v>10169</v>
      </c>
      <c r="L44" s="307">
        <f t="shared" si="26"/>
        <v>1016</v>
      </c>
      <c r="M44" s="317">
        <f t="shared" si="27"/>
        <v>9153</v>
      </c>
      <c r="N44" s="330">
        <f t="shared" si="28"/>
        <v>7065</v>
      </c>
      <c r="O44" s="307">
        <f t="shared" si="29"/>
        <v>706</v>
      </c>
      <c r="P44" s="308">
        <f t="shared" si="30"/>
        <v>6359</v>
      </c>
      <c r="Q44" s="308">
        <f t="shared" si="33"/>
        <v>10349</v>
      </c>
      <c r="R44" s="307">
        <f t="shared" si="31"/>
        <v>1034</v>
      </c>
      <c r="S44" s="317">
        <f t="shared" si="32"/>
        <v>9315</v>
      </c>
    </row>
    <row r="45" spans="1:19" ht="15" customHeight="1">
      <c r="A45" s="316">
        <v>7</v>
      </c>
      <c r="B45" s="328">
        <f t="shared" si="34"/>
        <v>7310</v>
      </c>
      <c r="C45" s="307">
        <f t="shared" si="18"/>
        <v>731</v>
      </c>
      <c r="D45" s="308">
        <f t="shared" si="19"/>
        <v>6579</v>
      </c>
      <c r="E45" s="309">
        <f t="shared" si="35"/>
        <v>10580</v>
      </c>
      <c r="F45" s="307">
        <f t="shared" si="20"/>
        <v>1058</v>
      </c>
      <c r="G45" s="317">
        <f t="shared" si="21"/>
        <v>9522</v>
      </c>
      <c r="H45" s="330">
        <f t="shared" si="22"/>
        <v>7441</v>
      </c>
      <c r="I45" s="307">
        <f t="shared" si="23"/>
        <v>744</v>
      </c>
      <c r="J45" s="308">
        <f t="shared" si="24"/>
        <v>6697</v>
      </c>
      <c r="K45" s="308">
        <f t="shared" si="25"/>
        <v>10770</v>
      </c>
      <c r="L45" s="307">
        <f t="shared" si="26"/>
        <v>1077</v>
      </c>
      <c r="M45" s="317">
        <f t="shared" si="27"/>
        <v>9693</v>
      </c>
      <c r="N45" s="330">
        <f t="shared" si="28"/>
        <v>7573</v>
      </c>
      <c r="O45" s="307">
        <f t="shared" si="29"/>
        <v>757</v>
      </c>
      <c r="P45" s="308">
        <f t="shared" si="30"/>
        <v>6816</v>
      </c>
      <c r="Q45" s="308">
        <f t="shared" si="33"/>
        <v>10960</v>
      </c>
      <c r="R45" s="307">
        <f t="shared" si="31"/>
        <v>1096</v>
      </c>
      <c r="S45" s="317">
        <f t="shared" si="32"/>
        <v>9864</v>
      </c>
    </row>
    <row r="46" spans="1:19" ht="15" customHeight="1">
      <c r="A46" s="316">
        <v>7.5</v>
      </c>
      <c r="B46" s="328">
        <f t="shared" si="34"/>
        <v>7800</v>
      </c>
      <c r="C46" s="307">
        <f t="shared" si="18"/>
        <v>780</v>
      </c>
      <c r="D46" s="308">
        <f t="shared" si="19"/>
        <v>7020</v>
      </c>
      <c r="E46" s="309">
        <f t="shared" si="35"/>
        <v>11170</v>
      </c>
      <c r="F46" s="307">
        <f t="shared" si="20"/>
        <v>1117</v>
      </c>
      <c r="G46" s="317">
        <f t="shared" si="21"/>
        <v>10053</v>
      </c>
      <c r="H46" s="330">
        <f t="shared" si="22"/>
        <v>7940</v>
      </c>
      <c r="I46" s="307">
        <f t="shared" si="23"/>
        <v>794</v>
      </c>
      <c r="J46" s="308">
        <f t="shared" si="24"/>
        <v>7146</v>
      </c>
      <c r="K46" s="308">
        <f t="shared" si="25"/>
        <v>11371</v>
      </c>
      <c r="L46" s="307">
        <f t="shared" si="26"/>
        <v>1137</v>
      </c>
      <c r="M46" s="317">
        <f t="shared" si="27"/>
        <v>10234</v>
      </c>
      <c r="N46" s="330">
        <f t="shared" si="28"/>
        <v>8080</v>
      </c>
      <c r="O46" s="307">
        <f t="shared" si="29"/>
        <v>808</v>
      </c>
      <c r="P46" s="308">
        <f t="shared" si="30"/>
        <v>7272</v>
      </c>
      <c r="Q46" s="308">
        <f t="shared" si="33"/>
        <v>11572</v>
      </c>
      <c r="R46" s="307">
        <f t="shared" si="31"/>
        <v>1157</v>
      </c>
      <c r="S46" s="317">
        <f t="shared" si="32"/>
        <v>10415</v>
      </c>
    </row>
    <row r="47" spans="1:19" ht="15" customHeight="1">
      <c r="A47" s="316">
        <v>8</v>
      </c>
      <c r="B47" s="328">
        <f t="shared" si="34"/>
        <v>8290</v>
      </c>
      <c r="C47" s="307">
        <f t="shared" si="18"/>
        <v>829</v>
      </c>
      <c r="D47" s="308">
        <f t="shared" si="19"/>
        <v>7461</v>
      </c>
      <c r="E47" s="309">
        <f t="shared" si="35"/>
        <v>11760</v>
      </c>
      <c r="F47" s="307">
        <f t="shared" si="20"/>
        <v>1176</v>
      </c>
      <c r="G47" s="317">
        <f t="shared" si="21"/>
        <v>10584</v>
      </c>
      <c r="H47" s="330">
        <f t="shared" si="22"/>
        <v>8439</v>
      </c>
      <c r="I47" s="307">
        <f t="shared" si="23"/>
        <v>843</v>
      </c>
      <c r="J47" s="308">
        <f t="shared" si="24"/>
        <v>7596</v>
      </c>
      <c r="K47" s="308">
        <f t="shared" si="25"/>
        <v>11971</v>
      </c>
      <c r="L47" s="307">
        <f t="shared" si="26"/>
        <v>1197</v>
      </c>
      <c r="M47" s="317">
        <f t="shared" si="27"/>
        <v>10774</v>
      </c>
      <c r="N47" s="330">
        <f t="shared" si="28"/>
        <v>8588</v>
      </c>
      <c r="O47" s="307">
        <f t="shared" si="29"/>
        <v>858</v>
      </c>
      <c r="P47" s="308">
        <f t="shared" si="30"/>
        <v>7730</v>
      </c>
      <c r="Q47" s="308">
        <f t="shared" si="33"/>
        <v>12183</v>
      </c>
      <c r="R47" s="307">
        <f t="shared" si="31"/>
        <v>1218</v>
      </c>
      <c r="S47" s="317">
        <f t="shared" si="32"/>
        <v>10965</v>
      </c>
    </row>
    <row r="48" spans="1:19" ht="15" customHeight="1">
      <c r="A48" s="316">
        <v>8.5</v>
      </c>
      <c r="B48" s="328">
        <f t="shared" si="34"/>
        <v>8780</v>
      </c>
      <c r="C48" s="307">
        <f t="shared" si="18"/>
        <v>878</v>
      </c>
      <c r="D48" s="308">
        <f t="shared" si="19"/>
        <v>7902</v>
      </c>
      <c r="E48" s="309">
        <f t="shared" si="35"/>
        <v>12350</v>
      </c>
      <c r="F48" s="307">
        <f t="shared" si="20"/>
        <v>1235</v>
      </c>
      <c r="G48" s="317">
        <f t="shared" si="21"/>
        <v>11115</v>
      </c>
      <c r="H48" s="330">
        <f t="shared" si="22"/>
        <v>8938</v>
      </c>
      <c r="I48" s="307">
        <f t="shared" si="23"/>
        <v>893</v>
      </c>
      <c r="J48" s="308">
        <f t="shared" si="24"/>
        <v>8045</v>
      </c>
      <c r="K48" s="308">
        <f t="shared" si="25"/>
        <v>12572</v>
      </c>
      <c r="L48" s="307">
        <f t="shared" si="26"/>
        <v>1257</v>
      </c>
      <c r="M48" s="317">
        <f t="shared" si="27"/>
        <v>11315</v>
      </c>
      <c r="N48" s="330">
        <f t="shared" si="28"/>
        <v>9096</v>
      </c>
      <c r="O48" s="307">
        <f t="shared" si="29"/>
        <v>909</v>
      </c>
      <c r="P48" s="308">
        <f t="shared" si="30"/>
        <v>8187</v>
      </c>
      <c r="Q48" s="308">
        <f t="shared" si="33"/>
        <v>12794</v>
      </c>
      <c r="R48" s="307">
        <f t="shared" si="31"/>
        <v>1279</v>
      </c>
      <c r="S48" s="317">
        <f t="shared" si="32"/>
        <v>11515</v>
      </c>
    </row>
    <row r="49" spans="1:19" ht="15" customHeight="1">
      <c r="A49" s="316">
        <v>9</v>
      </c>
      <c r="B49" s="328">
        <f t="shared" si="34"/>
        <v>9270</v>
      </c>
      <c r="C49" s="307">
        <f t="shared" si="18"/>
        <v>927</v>
      </c>
      <c r="D49" s="308">
        <f t="shared" si="19"/>
        <v>8343</v>
      </c>
      <c r="E49" s="309">
        <f t="shared" si="35"/>
        <v>12940</v>
      </c>
      <c r="F49" s="307">
        <f t="shared" si="20"/>
        <v>1294</v>
      </c>
      <c r="G49" s="317">
        <f t="shared" si="21"/>
        <v>11646</v>
      </c>
      <c r="H49" s="330">
        <f t="shared" si="22"/>
        <v>9436</v>
      </c>
      <c r="I49" s="307">
        <f t="shared" si="23"/>
        <v>943</v>
      </c>
      <c r="J49" s="308">
        <f t="shared" si="24"/>
        <v>8493</v>
      </c>
      <c r="K49" s="308">
        <f t="shared" si="25"/>
        <v>13172</v>
      </c>
      <c r="L49" s="307">
        <f t="shared" si="26"/>
        <v>1317</v>
      </c>
      <c r="M49" s="317">
        <f t="shared" si="27"/>
        <v>11855</v>
      </c>
      <c r="N49" s="330">
        <f t="shared" si="28"/>
        <v>9603</v>
      </c>
      <c r="O49" s="307">
        <f t="shared" si="29"/>
        <v>960</v>
      </c>
      <c r="P49" s="308">
        <f t="shared" si="30"/>
        <v>8643</v>
      </c>
      <c r="Q49" s="308">
        <f t="shared" si="33"/>
        <v>13405</v>
      </c>
      <c r="R49" s="307">
        <f t="shared" si="31"/>
        <v>1340</v>
      </c>
      <c r="S49" s="317">
        <f t="shared" si="32"/>
        <v>12065</v>
      </c>
    </row>
    <row r="50" spans="1:19" ht="15" customHeight="1">
      <c r="A50" s="316">
        <v>9.5</v>
      </c>
      <c r="B50" s="328">
        <f t="shared" si="34"/>
        <v>9760</v>
      </c>
      <c r="C50" s="307">
        <f t="shared" si="18"/>
        <v>976</v>
      </c>
      <c r="D50" s="308">
        <f t="shared" si="19"/>
        <v>8784</v>
      </c>
      <c r="E50" s="309">
        <f t="shared" si="35"/>
        <v>13530</v>
      </c>
      <c r="F50" s="307">
        <f t="shared" si="20"/>
        <v>1353</v>
      </c>
      <c r="G50" s="317">
        <f t="shared" si="21"/>
        <v>12177</v>
      </c>
      <c r="H50" s="330">
        <f t="shared" si="22"/>
        <v>9935</v>
      </c>
      <c r="I50" s="307">
        <f t="shared" si="23"/>
        <v>993</v>
      </c>
      <c r="J50" s="308">
        <f t="shared" si="24"/>
        <v>8942</v>
      </c>
      <c r="K50" s="308">
        <f t="shared" si="25"/>
        <v>13773</v>
      </c>
      <c r="L50" s="307">
        <f t="shared" si="26"/>
        <v>1377</v>
      </c>
      <c r="M50" s="317">
        <f t="shared" si="27"/>
        <v>12396</v>
      </c>
      <c r="N50" s="330">
        <f t="shared" si="28"/>
        <v>10111</v>
      </c>
      <c r="O50" s="307">
        <f t="shared" si="29"/>
        <v>1011</v>
      </c>
      <c r="P50" s="308">
        <f t="shared" si="30"/>
        <v>9100</v>
      </c>
      <c r="Q50" s="308">
        <f t="shared" si="33"/>
        <v>14017</v>
      </c>
      <c r="R50" s="307">
        <f t="shared" si="31"/>
        <v>1401</v>
      </c>
      <c r="S50" s="317">
        <f t="shared" si="32"/>
        <v>12616</v>
      </c>
    </row>
    <row r="51" spans="1:19" ht="15" customHeight="1" thickBot="1">
      <c r="A51" s="318">
        <v>10</v>
      </c>
      <c r="B51" s="329">
        <f>B50+490</f>
        <v>10250</v>
      </c>
      <c r="C51" s="319">
        <f t="shared" si="18"/>
        <v>1025</v>
      </c>
      <c r="D51" s="320">
        <f t="shared" si="19"/>
        <v>9225</v>
      </c>
      <c r="E51" s="321">
        <f>E50+590</f>
        <v>14120</v>
      </c>
      <c r="F51" s="319">
        <f t="shared" si="20"/>
        <v>1412</v>
      </c>
      <c r="G51" s="322">
        <f t="shared" si="21"/>
        <v>12708</v>
      </c>
      <c r="H51" s="331">
        <f t="shared" si="22"/>
        <v>10434</v>
      </c>
      <c r="I51" s="319">
        <f t="shared" si="23"/>
        <v>1043</v>
      </c>
      <c r="J51" s="320">
        <f t="shared" si="24"/>
        <v>9391</v>
      </c>
      <c r="K51" s="320">
        <f>ROUNDDOWN(E51*$M$3,0)</f>
        <v>14374</v>
      </c>
      <c r="L51" s="319">
        <f t="shared" si="26"/>
        <v>1437</v>
      </c>
      <c r="M51" s="322">
        <f t="shared" si="27"/>
        <v>12937</v>
      </c>
      <c r="N51" s="331">
        <f t="shared" si="28"/>
        <v>10619</v>
      </c>
      <c r="O51" s="319">
        <f t="shared" si="29"/>
        <v>1061</v>
      </c>
      <c r="P51" s="320">
        <f t="shared" si="30"/>
        <v>9558</v>
      </c>
      <c r="Q51" s="320">
        <f>ROUNDDOWN(E51*$S$3,0)</f>
        <v>14628</v>
      </c>
      <c r="R51" s="319">
        <f t="shared" si="31"/>
        <v>1462</v>
      </c>
      <c r="S51" s="322">
        <f t="shared" si="32"/>
        <v>13166</v>
      </c>
    </row>
  </sheetData>
  <sheetProtection/>
  <mergeCells count="2">
    <mergeCell ref="A3:A5"/>
    <mergeCell ref="A29:A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9"/>
  <sheetViews>
    <sheetView view="pageBreakPreview" zoomScaleSheetLayoutView="100" zoomScalePageLayoutView="0" workbookViewId="0" topLeftCell="A1">
      <selection activeCell="AC24" sqref="AC24"/>
    </sheetView>
  </sheetViews>
  <sheetFormatPr defaultColWidth="2.50390625" defaultRowHeight="12" customHeight="1"/>
  <cols>
    <col min="1" max="2" width="5.625" style="50" customWidth="1"/>
    <col min="3" max="3" width="4.875" style="50" customWidth="1"/>
    <col min="4" max="16" width="2.875" style="50" customWidth="1"/>
    <col min="17" max="17" width="8.75390625" style="50" customWidth="1"/>
    <col min="18" max="27" width="2.875" style="50" customWidth="1"/>
    <col min="28" max="28" width="2.50390625" style="50" customWidth="1"/>
    <col min="29" max="29" width="19.00390625" style="50" customWidth="1"/>
    <col min="30" max="16384" width="2.50390625" style="50" customWidth="1"/>
  </cols>
  <sheetData>
    <row r="1" spans="1:25" ht="23.25" customHeight="1" thickBot="1">
      <c r="A1" s="61"/>
      <c r="B1" s="74">
        <v>2023</v>
      </c>
      <c r="C1" s="61" t="s">
        <v>22</v>
      </c>
      <c r="D1" s="73">
        <v>4</v>
      </c>
      <c r="E1" s="61" t="s">
        <v>77</v>
      </c>
      <c r="F1" s="60" t="s">
        <v>68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8"/>
      <c r="U1" s="58"/>
      <c r="V1" s="58"/>
      <c r="Y1" s="51"/>
    </row>
    <row r="2" spans="1:27" ht="19.5" customHeight="1">
      <c r="A2" s="55" t="s">
        <v>47</v>
      </c>
      <c r="B2" s="53"/>
      <c r="C2" s="53"/>
      <c r="D2" s="53"/>
      <c r="E2" s="53"/>
      <c r="F2" s="130"/>
      <c r="G2" s="111"/>
      <c r="H2" s="111"/>
      <c r="I2" s="111"/>
      <c r="J2" s="111"/>
      <c r="K2" s="111"/>
      <c r="L2" s="111"/>
      <c r="M2" s="111"/>
      <c r="N2" s="111"/>
      <c r="O2" s="125"/>
      <c r="P2" s="53" t="s">
        <v>57</v>
      </c>
      <c r="Q2" s="53"/>
      <c r="R2" s="53"/>
      <c r="S2" s="53"/>
      <c r="T2" s="53"/>
      <c r="U2" s="53"/>
      <c r="V2" s="53"/>
      <c r="W2" s="53"/>
      <c r="X2" s="53"/>
      <c r="Y2" s="54"/>
      <c r="Z2" s="52"/>
      <c r="AA2" s="52"/>
    </row>
    <row r="3" spans="1:27" ht="19.5" customHeight="1">
      <c r="A3" s="117" t="s">
        <v>45</v>
      </c>
      <c r="B3" s="118"/>
      <c r="C3" s="118"/>
      <c r="D3" s="118"/>
      <c r="E3" s="119"/>
      <c r="F3" s="148"/>
      <c r="G3" s="149"/>
      <c r="H3" s="149"/>
      <c r="I3" s="149"/>
      <c r="J3" s="149"/>
      <c r="K3" s="149"/>
      <c r="L3" s="149"/>
      <c r="M3" s="149"/>
      <c r="N3" s="149"/>
      <c r="O3" s="150"/>
      <c r="P3" s="132"/>
      <c r="Q3" s="133"/>
      <c r="R3" s="133"/>
      <c r="S3" s="133"/>
      <c r="T3" s="133"/>
      <c r="U3" s="133"/>
      <c r="V3" s="133"/>
      <c r="W3" s="133"/>
      <c r="X3" s="133"/>
      <c r="Y3" s="134"/>
      <c r="Z3" s="52"/>
      <c r="AA3" s="52"/>
    </row>
    <row r="4" spans="1:27" ht="19.5" customHeight="1">
      <c r="A4" s="56" t="s">
        <v>46</v>
      </c>
      <c r="B4" s="57"/>
      <c r="C4" s="57"/>
      <c r="D4" s="57"/>
      <c r="E4" s="57"/>
      <c r="F4" s="151"/>
      <c r="G4" s="152"/>
      <c r="H4" s="152"/>
      <c r="I4" s="152"/>
      <c r="J4" s="152"/>
      <c r="K4" s="152"/>
      <c r="L4" s="152"/>
      <c r="M4" s="152"/>
      <c r="N4" s="152"/>
      <c r="O4" s="153"/>
      <c r="P4" s="135"/>
      <c r="Q4" s="136"/>
      <c r="R4" s="136"/>
      <c r="S4" s="136"/>
      <c r="T4" s="136"/>
      <c r="U4" s="136"/>
      <c r="V4" s="136"/>
      <c r="W4" s="136"/>
      <c r="X4" s="136"/>
      <c r="Y4" s="137"/>
      <c r="Z4" s="52"/>
      <c r="AA4" s="52"/>
    </row>
    <row r="5" spans="1:27" ht="19.5" customHeight="1" thickBot="1">
      <c r="A5" s="62" t="s">
        <v>56</v>
      </c>
      <c r="B5" s="63"/>
      <c r="C5" s="63"/>
      <c r="D5" s="63"/>
      <c r="E5" s="64"/>
      <c r="F5" s="154"/>
      <c r="G5" s="155"/>
      <c r="H5" s="155"/>
      <c r="I5" s="155"/>
      <c r="J5" s="155"/>
      <c r="K5" s="155"/>
      <c r="L5" s="155"/>
      <c r="M5" s="155"/>
      <c r="N5" s="155"/>
      <c r="O5" s="156"/>
      <c r="P5" s="138"/>
      <c r="Q5" s="139"/>
      <c r="R5" s="139"/>
      <c r="S5" s="139"/>
      <c r="T5" s="139"/>
      <c r="U5" s="139"/>
      <c r="V5" s="139"/>
      <c r="W5" s="139"/>
      <c r="X5" s="139"/>
      <c r="Y5" s="140"/>
      <c r="Z5" s="52"/>
      <c r="AA5" s="52"/>
    </row>
    <row r="6" spans="1:28" ht="15" customHeight="1" thickBo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106"/>
      <c r="M6" s="106"/>
      <c r="N6" s="106"/>
      <c r="O6" s="106"/>
      <c r="P6" s="107"/>
      <c r="Q6" s="107"/>
      <c r="R6" s="52"/>
      <c r="S6" s="52"/>
      <c r="T6" s="52"/>
      <c r="U6" s="52"/>
      <c r="V6" s="52"/>
      <c r="W6" s="52"/>
      <c r="X6" s="52"/>
      <c r="Y6" s="52"/>
      <c r="Z6" s="105"/>
      <c r="AA6" s="105"/>
      <c r="AB6" s="70"/>
    </row>
    <row r="7" spans="1:25" ht="42" customHeight="1">
      <c r="A7" s="99" t="s">
        <v>48</v>
      </c>
      <c r="B7" s="100" t="s">
        <v>49</v>
      </c>
      <c r="C7" s="108" t="s">
        <v>92</v>
      </c>
      <c r="D7" s="125"/>
      <c r="E7" s="108" t="s">
        <v>66</v>
      </c>
      <c r="F7" s="111"/>
      <c r="G7" s="111"/>
      <c r="H7" s="111"/>
      <c r="I7" s="111"/>
      <c r="J7" s="125"/>
      <c r="K7" s="126" t="s">
        <v>42</v>
      </c>
      <c r="L7" s="126"/>
      <c r="M7" s="126"/>
      <c r="N7" s="126" t="s">
        <v>50</v>
      </c>
      <c r="O7" s="126"/>
      <c r="P7" s="130"/>
      <c r="Q7" s="77" t="s">
        <v>51</v>
      </c>
      <c r="R7" s="108" t="s">
        <v>52</v>
      </c>
      <c r="S7" s="109"/>
      <c r="T7" s="109"/>
      <c r="U7" s="110"/>
      <c r="V7" s="108" t="s">
        <v>61</v>
      </c>
      <c r="W7" s="111"/>
      <c r="X7" s="111"/>
      <c r="Y7" s="112"/>
    </row>
    <row r="8" spans="1:25" ht="19.5" customHeight="1">
      <c r="A8" s="97">
        <f>DATE(B1,D1,1)</f>
        <v>45017</v>
      </c>
      <c r="B8" s="98" t="str">
        <f aca="true" t="shared" si="0" ref="B8:B38">TEXT(A8,"aaa")</f>
        <v>土</v>
      </c>
      <c r="C8" s="101"/>
      <c r="D8" s="101"/>
      <c r="E8" s="114"/>
      <c r="F8" s="115"/>
      <c r="G8" s="115"/>
      <c r="H8" s="115"/>
      <c r="I8" s="115"/>
      <c r="J8" s="116"/>
      <c r="K8" s="127"/>
      <c r="L8" s="128"/>
      <c r="M8" s="131"/>
      <c r="N8" s="127"/>
      <c r="O8" s="128"/>
      <c r="P8" s="129"/>
      <c r="Q8" s="92">
        <f>IF(E8="","",(N8-K8)*24)</f>
      </c>
      <c r="R8" s="122"/>
      <c r="S8" s="123"/>
      <c r="T8" s="123"/>
      <c r="U8" s="124"/>
      <c r="V8" s="141"/>
      <c r="W8" s="123"/>
      <c r="X8" s="123"/>
      <c r="Y8" s="142"/>
    </row>
    <row r="9" spans="1:25" ht="19.5" customHeight="1">
      <c r="A9" s="97">
        <f>A8+1</f>
        <v>45018</v>
      </c>
      <c r="B9" s="98" t="str">
        <f t="shared" si="0"/>
        <v>日</v>
      </c>
      <c r="C9" s="101"/>
      <c r="D9" s="101"/>
      <c r="E9" s="114"/>
      <c r="F9" s="115"/>
      <c r="G9" s="115"/>
      <c r="H9" s="115"/>
      <c r="I9" s="115"/>
      <c r="J9" s="116"/>
      <c r="K9" s="113"/>
      <c r="L9" s="101"/>
      <c r="M9" s="101"/>
      <c r="N9" s="113"/>
      <c r="O9" s="101"/>
      <c r="P9" s="114"/>
      <c r="Q9" s="92">
        <f>IF(E9="","",(N9-K9)*24)</f>
      </c>
      <c r="R9" s="122"/>
      <c r="S9" s="123"/>
      <c r="T9" s="123"/>
      <c r="U9" s="124"/>
      <c r="V9" s="141"/>
      <c r="W9" s="123"/>
      <c r="X9" s="123"/>
      <c r="Y9" s="142"/>
    </row>
    <row r="10" spans="1:25" ht="19.5" customHeight="1">
      <c r="A10" s="97">
        <f aca="true" t="shared" si="1" ref="A10:A35">A9+1</f>
        <v>45019</v>
      </c>
      <c r="B10" s="98" t="str">
        <f t="shared" si="0"/>
        <v>月</v>
      </c>
      <c r="C10" s="101"/>
      <c r="D10" s="101"/>
      <c r="E10" s="114"/>
      <c r="F10" s="115"/>
      <c r="G10" s="115"/>
      <c r="H10" s="115"/>
      <c r="I10" s="115"/>
      <c r="J10" s="116"/>
      <c r="K10" s="113"/>
      <c r="L10" s="101"/>
      <c r="M10" s="101"/>
      <c r="N10" s="113"/>
      <c r="O10" s="101"/>
      <c r="P10" s="114"/>
      <c r="Q10" s="92">
        <f aca="true" t="shared" si="2" ref="Q10:Q39">IF(E10="","",(N10-K10)*24)</f>
      </c>
      <c r="R10" s="122"/>
      <c r="S10" s="123"/>
      <c r="T10" s="123"/>
      <c r="U10" s="124"/>
      <c r="V10" s="141"/>
      <c r="W10" s="123"/>
      <c r="X10" s="123"/>
      <c r="Y10" s="142"/>
    </row>
    <row r="11" spans="1:25" ht="19.5" customHeight="1">
      <c r="A11" s="97">
        <f t="shared" si="1"/>
        <v>45020</v>
      </c>
      <c r="B11" s="98" t="str">
        <f t="shared" si="0"/>
        <v>火</v>
      </c>
      <c r="C11" s="101"/>
      <c r="D11" s="101"/>
      <c r="E11" s="114"/>
      <c r="F11" s="115"/>
      <c r="G11" s="115"/>
      <c r="H11" s="115"/>
      <c r="I11" s="115"/>
      <c r="J11" s="116"/>
      <c r="K11" s="113"/>
      <c r="L11" s="101"/>
      <c r="M11" s="101"/>
      <c r="N11" s="113"/>
      <c r="O11" s="101"/>
      <c r="P11" s="114"/>
      <c r="Q11" s="92">
        <f t="shared" si="2"/>
      </c>
      <c r="R11" s="122"/>
      <c r="S11" s="123"/>
      <c r="T11" s="123"/>
      <c r="U11" s="124"/>
      <c r="V11" s="141"/>
      <c r="W11" s="123"/>
      <c r="X11" s="123"/>
      <c r="Y11" s="142"/>
    </row>
    <row r="12" spans="1:25" ht="19.5" customHeight="1">
      <c r="A12" s="97">
        <f t="shared" si="1"/>
        <v>45021</v>
      </c>
      <c r="B12" s="98" t="str">
        <f t="shared" si="0"/>
        <v>水</v>
      </c>
      <c r="C12" s="101" t="s">
        <v>96</v>
      </c>
      <c r="D12" s="101"/>
      <c r="E12" s="114" t="s">
        <v>95</v>
      </c>
      <c r="F12" s="115"/>
      <c r="G12" s="115"/>
      <c r="H12" s="115"/>
      <c r="I12" s="115"/>
      <c r="J12" s="116"/>
      <c r="K12" s="113">
        <v>0.4583333333333333</v>
      </c>
      <c r="L12" s="101"/>
      <c r="M12" s="101"/>
      <c r="N12" s="113">
        <v>0.5</v>
      </c>
      <c r="O12" s="101"/>
      <c r="P12" s="114"/>
      <c r="Q12" s="92">
        <f t="shared" si="2"/>
        <v>1.0000000000000004</v>
      </c>
      <c r="R12" s="122"/>
      <c r="S12" s="123"/>
      <c r="T12" s="123"/>
      <c r="U12" s="124"/>
      <c r="V12" s="141"/>
      <c r="W12" s="123"/>
      <c r="X12" s="123"/>
      <c r="Y12" s="142"/>
    </row>
    <row r="13" spans="1:29" ht="19.5" customHeight="1">
      <c r="A13" s="97">
        <f t="shared" si="1"/>
        <v>45022</v>
      </c>
      <c r="B13" s="98" t="str">
        <f t="shared" si="0"/>
        <v>木</v>
      </c>
      <c r="C13" s="101"/>
      <c r="D13" s="101"/>
      <c r="E13" s="114"/>
      <c r="F13" s="115"/>
      <c r="G13" s="115"/>
      <c r="H13" s="115"/>
      <c r="I13" s="115"/>
      <c r="J13" s="116"/>
      <c r="K13" s="113"/>
      <c r="L13" s="101"/>
      <c r="M13" s="101"/>
      <c r="N13" s="113"/>
      <c r="O13" s="101"/>
      <c r="P13" s="114"/>
      <c r="Q13" s="92">
        <f t="shared" si="2"/>
      </c>
      <c r="R13" s="122"/>
      <c r="S13" s="123"/>
      <c r="T13" s="123"/>
      <c r="U13" s="124"/>
      <c r="V13" s="141"/>
      <c r="W13" s="123"/>
      <c r="X13" s="123"/>
      <c r="Y13" s="142"/>
      <c r="AC13" s="52"/>
    </row>
    <row r="14" spans="1:29" ht="19.5" customHeight="1">
      <c r="A14" s="97">
        <f t="shared" si="1"/>
        <v>45023</v>
      </c>
      <c r="B14" s="98" t="str">
        <f t="shared" si="0"/>
        <v>金</v>
      </c>
      <c r="C14" s="101" t="s">
        <v>96</v>
      </c>
      <c r="D14" s="101"/>
      <c r="E14" s="114" t="s">
        <v>95</v>
      </c>
      <c r="F14" s="115"/>
      <c r="G14" s="115"/>
      <c r="H14" s="115"/>
      <c r="I14" s="115"/>
      <c r="J14" s="116"/>
      <c r="K14" s="113">
        <v>0.541666666666667</v>
      </c>
      <c r="L14" s="101"/>
      <c r="M14" s="101"/>
      <c r="N14" s="113">
        <v>0.666666666666667</v>
      </c>
      <c r="O14" s="101"/>
      <c r="P14" s="114"/>
      <c r="Q14" s="92">
        <f t="shared" si="2"/>
        <v>3</v>
      </c>
      <c r="R14" s="122"/>
      <c r="S14" s="123"/>
      <c r="T14" s="123"/>
      <c r="U14" s="124"/>
      <c r="V14" s="141"/>
      <c r="W14" s="123"/>
      <c r="X14" s="123"/>
      <c r="Y14" s="142"/>
      <c r="AC14" s="52"/>
    </row>
    <row r="15" spans="1:29" ht="19.5" customHeight="1">
      <c r="A15" s="97">
        <f t="shared" si="1"/>
        <v>45024</v>
      </c>
      <c r="B15" s="98" t="str">
        <f t="shared" si="0"/>
        <v>土</v>
      </c>
      <c r="C15" s="101" t="s">
        <v>97</v>
      </c>
      <c r="D15" s="101"/>
      <c r="E15" s="114" t="s">
        <v>95</v>
      </c>
      <c r="F15" s="115"/>
      <c r="G15" s="115"/>
      <c r="H15" s="115"/>
      <c r="I15" s="115"/>
      <c r="J15" s="116"/>
      <c r="K15" s="113">
        <v>0.583333333333333</v>
      </c>
      <c r="L15" s="101"/>
      <c r="M15" s="101"/>
      <c r="N15" s="113">
        <v>0.708333333333333</v>
      </c>
      <c r="O15" s="101"/>
      <c r="P15" s="114"/>
      <c r="Q15" s="92">
        <f t="shared" si="2"/>
        <v>3</v>
      </c>
      <c r="R15" s="122"/>
      <c r="S15" s="123"/>
      <c r="T15" s="123"/>
      <c r="U15" s="124"/>
      <c r="V15" s="141"/>
      <c r="W15" s="123"/>
      <c r="X15" s="123"/>
      <c r="Y15" s="142"/>
      <c r="AC15" s="94"/>
    </row>
    <row r="16" spans="1:29" ht="19.5" customHeight="1">
      <c r="A16" s="97">
        <f t="shared" si="1"/>
        <v>45025</v>
      </c>
      <c r="B16" s="98" t="str">
        <f t="shared" si="0"/>
        <v>日</v>
      </c>
      <c r="C16" s="101"/>
      <c r="D16" s="101"/>
      <c r="E16" s="114"/>
      <c r="F16" s="115"/>
      <c r="G16" s="115"/>
      <c r="H16" s="115"/>
      <c r="I16" s="115"/>
      <c r="J16" s="116"/>
      <c r="K16" s="113"/>
      <c r="L16" s="101"/>
      <c r="M16" s="101"/>
      <c r="N16" s="113"/>
      <c r="O16" s="101"/>
      <c r="P16" s="114"/>
      <c r="Q16" s="92">
        <f t="shared" si="2"/>
      </c>
      <c r="R16" s="122"/>
      <c r="S16" s="123"/>
      <c r="T16" s="123"/>
      <c r="U16" s="124"/>
      <c r="V16" s="141"/>
      <c r="W16" s="123"/>
      <c r="X16" s="123"/>
      <c r="Y16" s="142"/>
      <c r="AC16" s="52"/>
    </row>
    <row r="17" spans="1:25" ht="19.5" customHeight="1">
      <c r="A17" s="97">
        <f t="shared" si="1"/>
        <v>45026</v>
      </c>
      <c r="B17" s="98" t="str">
        <f t="shared" si="0"/>
        <v>月</v>
      </c>
      <c r="C17" s="101"/>
      <c r="D17" s="101"/>
      <c r="E17" s="114"/>
      <c r="F17" s="115"/>
      <c r="G17" s="115"/>
      <c r="H17" s="115"/>
      <c r="I17" s="115"/>
      <c r="J17" s="116"/>
      <c r="K17" s="113"/>
      <c r="L17" s="101"/>
      <c r="M17" s="101"/>
      <c r="N17" s="113"/>
      <c r="O17" s="101"/>
      <c r="P17" s="114"/>
      <c r="Q17" s="92">
        <f t="shared" si="2"/>
      </c>
      <c r="R17" s="122"/>
      <c r="S17" s="123"/>
      <c r="T17" s="123"/>
      <c r="U17" s="124"/>
      <c r="V17" s="141"/>
      <c r="W17" s="123"/>
      <c r="X17" s="123"/>
      <c r="Y17" s="142"/>
    </row>
    <row r="18" spans="1:25" ht="19.5" customHeight="1">
      <c r="A18" s="97">
        <f t="shared" si="1"/>
        <v>45027</v>
      </c>
      <c r="B18" s="98" t="str">
        <f t="shared" si="0"/>
        <v>火</v>
      </c>
      <c r="C18" s="101"/>
      <c r="D18" s="101"/>
      <c r="E18" s="114"/>
      <c r="F18" s="115"/>
      <c r="G18" s="115"/>
      <c r="H18" s="115"/>
      <c r="I18" s="115"/>
      <c r="J18" s="116"/>
      <c r="K18" s="113"/>
      <c r="L18" s="101"/>
      <c r="M18" s="101"/>
      <c r="N18" s="113"/>
      <c r="O18" s="101"/>
      <c r="P18" s="114"/>
      <c r="Q18" s="92">
        <f t="shared" si="2"/>
      </c>
      <c r="R18" s="122"/>
      <c r="S18" s="123"/>
      <c r="T18" s="123"/>
      <c r="U18" s="124"/>
      <c r="V18" s="141"/>
      <c r="W18" s="123"/>
      <c r="X18" s="123"/>
      <c r="Y18" s="142"/>
    </row>
    <row r="19" spans="1:25" ht="19.5" customHeight="1">
      <c r="A19" s="97">
        <f t="shared" si="1"/>
        <v>45028</v>
      </c>
      <c r="B19" s="98" t="str">
        <f t="shared" si="0"/>
        <v>水</v>
      </c>
      <c r="C19" s="101"/>
      <c r="D19" s="101"/>
      <c r="E19" s="114"/>
      <c r="F19" s="115"/>
      <c r="G19" s="115"/>
      <c r="H19" s="115"/>
      <c r="I19" s="115"/>
      <c r="J19" s="116"/>
      <c r="K19" s="113"/>
      <c r="L19" s="101"/>
      <c r="M19" s="101"/>
      <c r="N19" s="113"/>
      <c r="O19" s="101"/>
      <c r="P19" s="114"/>
      <c r="Q19" s="92">
        <f t="shared" si="2"/>
      </c>
      <c r="R19" s="122"/>
      <c r="S19" s="123"/>
      <c r="T19" s="123"/>
      <c r="U19" s="124"/>
      <c r="V19" s="141"/>
      <c r="W19" s="123"/>
      <c r="X19" s="123"/>
      <c r="Y19" s="142"/>
    </row>
    <row r="20" spans="1:25" ht="19.5" customHeight="1">
      <c r="A20" s="97">
        <f t="shared" si="1"/>
        <v>45029</v>
      </c>
      <c r="B20" s="98" t="str">
        <f t="shared" si="0"/>
        <v>木</v>
      </c>
      <c r="C20" s="101"/>
      <c r="D20" s="101"/>
      <c r="E20" s="114"/>
      <c r="F20" s="115"/>
      <c r="G20" s="115"/>
      <c r="H20" s="115"/>
      <c r="I20" s="115"/>
      <c r="J20" s="116"/>
      <c r="K20" s="101"/>
      <c r="L20" s="101"/>
      <c r="M20" s="101"/>
      <c r="N20" s="101"/>
      <c r="O20" s="101"/>
      <c r="P20" s="114"/>
      <c r="Q20" s="92">
        <f t="shared" si="2"/>
      </c>
      <c r="R20" s="122"/>
      <c r="S20" s="123"/>
      <c r="T20" s="123"/>
      <c r="U20" s="124"/>
      <c r="V20" s="141"/>
      <c r="W20" s="123"/>
      <c r="X20" s="123"/>
      <c r="Y20" s="142"/>
    </row>
    <row r="21" spans="1:25" ht="19.5" customHeight="1">
      <c r="A21" s="97">
        <f t="shared" si="1"/>
        <v>45030</v>
      </c>
      <c r="B21" s="98" t="str">
        <f t="shared" si="0"/>
        <v>金</v>
      </c>
      <c r="C21" s="101"/>
      <c r="D21" s="101"/>
      <c r="E21" s="114"/>
      <c r="F21" s="115"/>
      <c r="G21" s="115"/>
      <c r="H21" s="115"/>
      <c r="I21" s="115"/>
      <c r="J21" s="116"/>
      <c r="K21" s="101"/>
      <c r="L21" s="101"/>
      <c r="M21" s="101"/>
      <c r="N21" s="101"/>
      <c r="O21" s="101"/>
      <c r="P21" s="114"/>
      <c r="Q21" s="92">
        <f t="shared" si="2"/>
      </c>
      <c r="R21" s="122"/>
      <c r="S21" s="123"/>
      <c r="T21" s="123"/>
      <c r="U21" s="124"/>
      <c r="V21" s="141"/>
      <c r="W21" s="123"/>
      <c r="X21" s="123"/>
      <c r="Y21" s="142"/>
    </row>
    <row r="22" spans="1:25" ht="19.5" customHeight="1">
      <c r="A22" s="97">
        <f t="shared" si="1"/>
        <v>45031</v>
      </c>
      <c r="B22" s="98" t="str">
        <f t="shared" si="0"/>
        <v>土</v>
      </c>
      <c r="C22" s="101"/>
      <c r="D22" s="101"/>
      <c r="E22" s="114"/>
      <c r="F22" s="115"/>
      <c r="G22" s="115"/>
      <c r="H22" s="115"/>
      <c r="I22" s="115"/>
      <c r="J22" s="116"/>
      <c r="K22" s="101"/>
      <c r="L22" s="101"/>
      <c r="M22" s="101"/>
      <c r="N22" s="101"/>
      <c r="O22" s="101"/>
      <c r="P22" s="114"/>
      <c r="Q22" s="92">
        <f t="shared" si="2"/>
      </c>
      <c r="R22" s="122"/>
      <c r="S22" s="123"/>
      <c r="T22" s="123"/>
      <c r="U22" s="124"/>
      <c r="V22" s="141"/>
      <c r="W22" s="123"/>
      <c r="X22" s="123"/>
      <c r="Y22" s="142"/>
    </row>
    <row r="23" spans="1:25" ht="19.5" customHeight="1">
      <c r="A23" s="97">
        <f t="shared" si="1"/>
        <v>45032</v>
      </c>
      <c r="B23" s="98" t="str">
        <f t="shared" si="0"/>
        <v>日</v>
      </c>
      <c r="C23" s="101"/>
      <c r="D23" s="101"/>
      <c r="E23" s="114"/>
      <c r="F23" s="115"/>
      <c r="G23" s="115"/>
      <c r="H23" s="115"/>
      <c r="I23" s="115"/>
      <c r="J23" s="116"/>
      <c r="K23" s="101"/>
      <c r="L23" s="101"/>
      <c r="M23" s="101"/>
      <c r="N23" s="101"/>
      <c r="O23" s="101"/>
      <c r="P23" s="114"/>
      <c r="Q23" s="92">
        <f t="shared" si="2"/>
      </c>
      <c r="R23" s="122"/>
      <c r="S23" s="123"/>
      <c r="T23" s="123"/>
      <c r="U23" s="124"/>
      <c r="V23" s="141"/>
      <c r="W23" s="123"/>
      <c r="X23" s="123"/>
      <c r="Y23" s="142"/>
    </row>
    <row r="24" spans="1:25" ht="19.5" customHeight="1">
      <c r="A24" s="97">
        <f t="shared" si="1"/>
        <v>45033</v>
      </c>
      <c r="B24" s="98" t="str">
        <f t="shared" si="0"/>
        <v>月</v>
      </c>
      <c r="C24" s="101"/>
      <c r="D24" s="101"/>
      <c r="E24" s="114"/>
      <c r="F24" s="115"/>
      <c r="G24" s="115"/>
      <c r="H24" s="115"/>
      <c r="I24" s="115"/>
      <c r="J24" s="116"/>
      <c r="K24" s="101"/>
      <c r="L24" s="101"/>
      <c r="M24" s="101"/>
      <c r="N24" s="101"/>
      <c r="O24" s="101"/>
      <c r="P24" s="114"/>
      <c r="Q24" s="92">
        <f t="shared" si="2"/>
      </c>
      <c r="R24" s="122"/>
      <c r="S24" s="123"/>
      <c r="T24" s="123"/>
      <c r="U24" s="124"/>
      <c r="V24" s="141"/>
      <c r="W24" s="123"/>
      <c r="X24" s="123"/>
      <c r="Y24" s="142"/>
    </row>
    <row r="25" spans="1:25" ht="19.5" customHeight="1">
      <c r="A25" s="97">
        <f t="shared" si="1"/>
        <v>45034</v>
      </c>
      <c r="B25" s="98" t="str">
        <f t="shared" si="0"/>
        <v>火</v>
      </c>
      <c r="C25" s="101"/>
      <c r="D25" s="101"/>
      <c r="E25" s="114"/>
      <c r="F25" s="115"/>
      <c r="G25" s="115"/>
      <c r="H25" s="115"/>
      <c r="I25" s="115"/>
      <c r="J25" s="116"/>
      <c r="K25" s="101"/>
      <c r="L25" s="101"/>
      <c r="M25" s="101"/>
      <c r="N25" s="101"/>
      <c r="O25" s="101"/>
      <c r="P25" s="114"/>
      <c r="Q25" s="92">
        <f t="shared" si="2"/>
      </c>
      <c r="R25" s="122"/>
      <c r="S25" s="123"/>
      <c r="T25" s="123"/>
      <c r="U25" s="124"/>
      <c r="V25" s="141"/>
      <c r="W25" s="123"/>
      <c r="X25" s="123"/>
      <c r="Y25" s="142"/>
    </row>
    <row r="26" spans="1:25" ht="19.5" customHeight="1">
      <c r="A26" s="97">
        <f t="shared" si="1"/>
        <v>45035</v>
      </c>
      <c r="B26" s="98" t="str">
        <f t="shared" si="0"/>
        <v>水</v>
      </c>
      <c r="C26" s="101"/>
      <c r="D26" s="101"/>
      <c r="E26" s="114"/>
      <c r="F26" s="115"/>
      <c r="G26" s="115"/>
      <c r="H26" s="115"/>
      <c r="I26" s="115"/>
      <c r="J26" s="116"/>
      <c r="K26" s="101"/>
      <c r="L26" s="101"/>
      <c r="M26" s="101"/>
      <c r="N26" s="101"/>
      <c r="O26" s="101"/>
      <c r="P26" s="114"/>
      <c r="Q26" s="92">
        <f t="shared" si="2"/>
      </c>
      <c r="R26" s="122"/>
      <c r="S26" s="123"/>
      <c r="T26" s="123"/>
      <c r="U26" s="124"/>
      <c r="V26" s="141"/>
      <c r="W26" s="123"/>
      <c r="X26" s="123"/>
      <c r="Y26" s="142"/>
    </row>
    <row r="27" spans="1:25" ht="19.5" customHeight="1">
      <c r="A27" s="97">
        <f t="shared" si="1"/>
        <v>45036</v>
      </c>
      <c r="B27" s="98" t="str">
        <f t="shared" si="0"/>
        <v>木</v>
      </c>
      <c r="C27" s="101"/>
      <c r="D27" s="101"/>
      <c r="E27" s="114"/>
      <c r="F27" s="115"/>
      <c r="G27" s="115"/>
      <c r="H27" s="115"/>
      <c r="I27" s="115"/>
      <c r="J27" s="116"/>
      <c r="K27" s="101"/>
      <c r="L27" s="101"/>
      <c r="M27" s="101"/>
      <c r="N27" s="101"/>
      <c r="O27" s="101"/>
      <c r="P27" s="114"/>
      <c r="Q27" s="92">
        <f t="shared" si="2"/>
      </c>
      <c r="R27" s="122"/>
      <c r="S27" s="123"/>
      <c r="T27" s="123"/>
      <c r="U27" s="124"/>
      <c r="V27" s="141"/>
      <c r="W27" s="123"/>
      <c r="X27" s="123"/>
      <c r="Y27" s="142"/>
    </row>
    <row r="28" spans="1:25" ht="19.5" customHeight="1">
      <c r="A28" s="97">
        <f t="shared" si="1"/>
        <v>45037</v>
      </c>
      <c r="B28" s="98" t="str">
        <f t="shared" si="0"/>
        <v>金</v>
      </c>
      <c r="C28" s="101"/>
      <c r="D28" s="101"/>
      <c r="E28" s="114"/>
      <c r="F28" s="115"/>
      <c r="G28" s="115"/>
      <c r="H28" s="115"/>
      <c r="I28" s="115"/>
      <c r="J28" s="116"/>
      <c r="K28" s="101"/>
      <c r="L28" s="101"/>
      <c r="M28" s="101"/>
      <c r="N28" s="101"/>
      <c r="O28" s="101"/>
      <c r="P28" s="114"/>
      <c r="Q28" s="92">
        <f t="shared" si="2"/>
      </c>
      <c r="R28" s="122"/>
      <c r="S28" s="123"/>
      <c r="T28" s="123"/>
      <c r="U28" s="124"/>
      <c r="V28" s="141"/>
      <c r="W28" s="123"/>
      <c r="X28" s="123"/>
      <c r="Y28" s="142"/>
    </row>
    <row r="29" spans="1:25" ht="19.5" customHeight="1">
      <c r="A29" s="97">
        <f t="shared" si="1"/>
        <v>45038</v>
      </c>
      <c r="B29" s="98" t="str">
        <f t="shared" si="0"/>
        <v>土</v>
      </c>
      <c r="C29" s="101"/>
      <c r="D29" s="101"/>
      <c r="E29" s="114"/>
      <c r="F29" s="115"/>
      <c r="G29" s="115"/>
      <c r="H29" s="115"/>
      <c r="I29" s="115"/>
      <c r="J29" s="116"/>
      <c r="K29" s="101"/>
      <c r="L29" s="101"/>
      <c r="M29" s="101"/>
      <c r="N29" s="101"/>
      <c r="O29" s="101"/>
      <c r="P29" s="114"/>
      <c r="Q29" s="92">
        <f t="shared" si="2"/>
      </c>
      <c r="R29" s="122"/>
      <c r="S29" s="123"/>
      <c r="T29" s="123"/>
      <c r="U29" s="124"/>
      <c r="V29" s="141"/>
      <c r="W29" s="123"/>
      <c r="X29" s="123"/>
      <c r="Y29" s="142"/>
    </row>
    <row r="30" spans="1:25" ht="19.5" customHeight="1">
      <c r="A30" s="97">
        <f t="shared" si="1"/>
        <v>45039</v>
      </c>
      <c r="B30" s="98" t="str">
        <f t="shared" si="0"/>
        <v>日</v>
      </c>
      <c r="C30" s="101"/>
      <c r="D30" s="101"/>
      <c r="E30" s="114"/>
      <c r="F30" s="115"/>
      <c r="G30" s="115"/>
      <c r="H30" s="115"/>
      <c r="I30" s="115"/>
      <c r="J30" s="116"/>
      <c r="K30" s="101"/>
      <c r="L30" s="101"/>
      <c r="M30" s="101"/>
      <c r="N30" s="101"/>
      <c r="O30" s="101"/>
      <c r="P30" s="114"/>
      <c r="Q30" s="92">
        <f t="shared" si="2"/>
      </c>
      <c r="R30" s="122"/>
      <c r="S30" s="123"/>
      <c r="T30" s="123"/>
      <c r="U30" s="124"/>
      <c r="V30" s="141"/>
      <c r="W30" s="123"/>
      <c r="X30" s="123"/>
      <c r="Y30" s="142"/>
    </row>
    <row r="31" spans="1:25" ht="19.5" customHeight="1">
      <c r="A31" s="97">
        <f t="shared" si="1"/>
        <v>45040</v>
      </c>
      <c r="B31" s="98" t="str">
        <f t="shared" si="0"/>
        <v>月</v>
      </c>
      <c r="C31" s="101"/>
      <c r="D31" s="101"/>
      <c r="E31" s="114"/>
      <c r="F31" s="115"/>
      <c r="G31" s="115"/>
      <c r="H31" s="115"/>
      <c r="I31" s="115"/>
      <c r="J31" s="116"/>
      <c r="K31" s="101"/>
      <c r="L31" s="101"/>
      <c r="M31" s="101"/>
      <c r="N31" s="101"/>
      <c r="O31" s="101"/>
      <c r="P31" s="114"/>
      <c r="Q31" s="92">
        <f t="shared" si="2"/>
      </c>
      <c r="R31" s="122"/>
      <c r="S31" s="123"/>
      <c r="T31" s="123"/>
      <c r="U31" s="124"/>
      <c r="V31" s="141"/>
      <c r="W31" s="123"/>
      <c r="X31" s="123"/>
      <c r="Y31" s="142"/>
    </row>
    <row r="32" spans="1:25" ht="19.5" customHeight="1">
      <c r="A32" s="97">
        <f t="shared" si="1"/>
        <v>45041</v>
      </c>
      <c r="B32" s="98" t="str">
        <f t="shared" si="0"/>
        <v>火</v>
      </c>
      <c r="C32" s="101"/>
      <c r="D32" s="101"/>
      <c r="E32" s="114"/>
      <c r="F32" s="115"/>
      <c r="G32" s="115"/>
      <c r="H32" s="115"/>
      <c r="I32" s="115"/>
      <c r="J32" s="116"/>
      <c r="K32" s="114"/>
      <c r="L32" s="115"/>
      <c r="M32" s="116"/>
      <c r="N32" s="114"/>
      <c r="O32" s="115"/>
      <c r="P32" s="121"/>
      <c r="Q32" s="92">
        <f t="shared" si="2"/>
      </c>
      <c r="R32" s="122"/>
      <c r="S32" s="123"/>
      <c r="T32" s="123"/>
      <c r="U32" s="124"/>
      <c r="V32" s="141"/>
      <c r="W32" s="123"/>
      <c r="X32" s="123"/>
      <c r="Y32" s="142"/>
    </row>
    <row r="33" spans="1:25" ht="19.5" customHeight="1">
      <c r="A33" s="97">
        <f t="shared" si="1"/>
        <v>45042</v>
      </c>
      <c r="B33" s="98" t="str">
        <f t="shared" si="0"/>
        <v>水</v>
      </c>
      <c r="C33" s="101"/>
      <c r="D33" s="101"/>
      <c r="E33" s="114"/>
      <c r="F33" s="115"/>
      <c r="G33" s="115"/>
      <c r="H33" s="115"/>
      <c r="I33" s="115"/>
      <c r="J33" s="116"/>
      <c r="K33" s="114"/>
      <c r="L33" s="115"/>
      <c r="M33" s="116"/>
      <c r="N33" s="114"/>
      <c r="O33" s="115"/>
      <c r="P33" s="121"/>
      <c r="Q33" s="92">
        <f t="shared" si="2"/>
      </c>
      <c r="R33" s="122"/>
      <c r="S33" s="123"/>
      <c r="T33" s="123"/>
      <c r="U33" s="124"/>
      <c r="V33" s="141"/>
      <c r="W33" s="123"/>
      <c r="X33" s="123"/>
      <c r="Y33" s="142"/>
    </row>
    <row r="34" spans="1:25" ht="19.5" customHeight="1">
      <c r="A34" s="97">
        <f t="shared" si="1"/>
        <v>45043</v>
      </c>
      <c r="B34" s="98" t="str">
        <f t="shared" si="0"/>
        <v>木</v>
      </c>
      <c r="C34" s="101"/>
      <c r="D34" s="101"/>
      <c r="E34" s="114"/>
      <c r="F34" s="115"/>
      <c r="G34" s="115"/>
      <c r="H34" s="115"/>
      <c r="I34" s="115"/>
      <c r="J34" s="116"/>
      <c r="K34" s="114"/>
      <c r="L34" s="115"/>
      <c r="M34" s="116"/>
      <c r="N34" s="114"/>
      <c r="O34" s="115"/>
      <c r="P34" s="121"/>
      <c r="Q34" s="92">
        <f t="shared" si="2"/>
      </c>
      <c r="R34" s="122"/>
      <c r="S34" s="123"/>
      <c r="T34" s="123"/>
      <c r="U34" s="124"/>
      <c r="V34" s="141"/>
      <c r="W34" s="123"/>
      <c r="X34" s="123"/>
      <c r="Y34" s="142"/>
    </row>
    <row r="35" spans="1:25" ht="19.5" customHeight="1">
      <c r="A35" s="97">
        <f t="shared" si="1"/>
        <v>45044</v>
      </c>
      <c r="B35" s="98" t="str">
        <f t="shared" si="0"/>
        <v>金</v>
      </c>
      <c r="C35" s="101"/>
      <c r="D35" s="101"/>
      <c r="E35" s="114"/>
      <c r="F35" s="115"/>
      <c r="G35" s="115"/>
      <c r="H35" s="115"/>
      <c r="I35" s="115"/>
      <c r="J35" s="116"/>
      <c r="K35" s="114"/>
      <c r="L35" s="115"/>
      <c r="M35" s="116"/>
      <c r="N35" s="114"/>
      <c r="O35" s="115"/>
      <c r="P35" s="121"/>
      <c r="Q35" s="92">
        <f t="shared" si="2"/>
      </c>
      <c r="R35" s="122"/>
      <c r="S35" s="123"/>
      <c r="T35" s="123"/>
      <c r="U35" s="124"/>
      <c r="V35" s="141"/>
      <c r="W35" s="123"/>
      <c r="X35" s="123"/>
      <c r="Y35" s="142"/>
    </row>
    <row r="36" spans="1:25" ht="19.5" customHeight="1">
      <c r="A36" s="97">
        <f>IF(A35=EOMONTH(A8,0),"",A35+1)</f>
        <v>45045</v>
      </c>
      <c r="B36" s="98" t="str">
        <f t="shared" si="0"/>
        <v>土</v>
      </c>
      <c r="C36" s="101"/>
      <c r="D36" s="101"/>
      <c r="E36" s="114"/>
      <c r="F36" s="115"/>
      <c r="G36" s="115"/>
      <c r="H36" s="115"/>
      <c r="I36" s="115"/>
      <c r="J36" s="116"/>
      <c r="K36" s="114"/>
      <c r="L36" s="115"/>
      <c r="M36" s="116"/>
      <c r="N36" s="114"/>
      <c r="O36" s="115"/>
      <c r="P36" s="121"/>
      <c r="Q36" s="92">
        <f t="shared" si="2"/>
      </c>
      <c r="R36" s="122"/>
      <c r="S36" s="123"/>
      <c r="T36" s="123"/>
      <c r="U36" s="124"/>
      <c r="V36" s="141"/>
      <c r="W36" s="123"/>
      <c r="X36" s="123"/>
      <c r="Y36" s="142"/>
    </row>
    <row r="37" spans="1:25" ht="19.5" customHeight="1">
      <c r="A37" s="97">
        <f>IF(OR(A36="",A36=EOMONTH($A$8,0)),"",A36+1)</f>
        <v>45046</v>
      </c>
      <c r="B37" s="98" t="str">
        <f t="shared" si="0"/>
        <v>日</v>
      </c>
      <c r="C37" s="101"/>
      <c r="D37" s="101"/>
      <c r="E37" s="114"/>
      <c r="F37" s="115"/>
      <c r="G37" s="115"/>
      <c r="H37" s="115"/>
      <c r="I37" s="115"/>
      <c r="J37" s="116"/>
      <c r="K37" s="114"/>
      <c r="L37" s="115"/>
      <c r="M37" s="116"/>
      <c r="N37" s="114"/>
      <c r="O37" s="115"/>
      <c r="P37" s="121"/>
      <c r="Q37" s="92">
        <f t="shared" si="2"/>
      </c>
      <c r="R37" s="122"/>
      <c r="S37" s="123"/>
      <c r="T37" s="123"/>
      <c r="U37" s="124"/>
      <c r="V37" s="141"/>
      <c r="W37" s="123"/>
      <c r="X37" s="123"/>
      <c r="Y37" s="142"/>
    </row>
    <row r="38" spans="1:25" ht="19.5" customHeight="1" thickBot="1">
      <c r="A38" s="97">
        <f>IF(OR(A37="",A37=EOMONTH($A$8,0)),"",A37+1)</f>
      </c>
      <c r="B38" s="98">
        <f t="shared" si="0"/>
      </c>
      <c r="C38" s="102"/>
      <c r="D38" s="104"/>
      <c r="E38" s="102"/>
      <c r="F38" s="103"/>
      <c r="G38" s="103"/>
      <c r="H38" s="103"/>
      <c r="I38" s="103"/>
      <c r="J38" s="104"/>
      <c r="K38" s="120"/>
      <c r="L38" s="120"/>
      <c r="M38" s="120"/>
      <c r="N38" s="120"/>
      <c r="O38" s="120"/>
      <c r="P38" s="102"/>
      <c r="Q38" s="93">
        <f t="shared" si="2"/>
      </c>
      <c r="R38" s="122"/>
      <c r="S38" s="123"/>
      <c r="T38" s="123"/>
      <c r="U38" s="124"/>
      <c r="V38" s="141"/>
      <c r="W38" s="123"/>
      <c r="X38" s="123"/>
      <c r="Y38" s="142"/>
    </row>
    <row r="39" spans="1:25" ht="30" customHeight="1" thickBot="1" thickTop="1">
      <c r="A39" s="66" t="s">
        <v>53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7"/>
      <c r="Q39" s="78">
        <f t="shared" si="2"/>
      </c>
      <c r="R39" s="146"/>
      <c r="S39" s="144"/>
      <c r="T39" s="144"/>
      <c r="U39" s="147"/>
      <c r="V39" s="143"/>
      <c r="W39" s="144"/>
      <c r="X39" s="144"/>
      <c r="Y39" s="145"/>
    </row>
    <row r="40" ht="7.5" customHeight="1"/>
  </sheetData>
  <sheetProtection/>
  <mergeCells count="202">
    <mergeCell ref="R39:U39"/>
    <mergeCell ref="V39:Y39"/>
    <mergeCell ref="C38:D38"/>
    <mergeCell ref="E38:J38"/>
    <mergeCell ref="K38:M38"/>
    <mergeCell ref="N38:P38"/>
    <mergeCell ref="R38:U38"/>
    <mergeCell ref="V38:Y38"/>
    <mergeCell ref="C37:D37"/>
    <mergeCell ref="E37:J37"/>
    <mergeCell ref="K37:M37"/>
    <mergeCell ref="N37:P37"/>
    <mergeCell ref="R37:U37"/>
    <mergeCell ref="V37:Y37"/>
    <mergeCell ref="C36:D36"/>
    <mergeCell ref="E36:J36"/>
    <mergeCell ref="K36:M36"/>
    <mergeCell ref="N36:P36"/>
    <mergeCell ref="R36:U36"/>
    <mergeCell ref="V36:Y36"/>
    <mergeCell ref="C35:D35"/>
    <mergeCell ref="E35:J35"/>
    <mergeCell ref="K35:M35"/>
    <mergeCell ref="N35:P35"/>
    <mergeCell ref="R35:U35"/>
    <mergeCell ref="V35:Y35"/>
    <mergeCell ref="C34:D34"/>
    <mergeCell ref="E34:J34"/>
    <mergeCell ref="K34:M34"/>
    <mergeCell ref="N34:P34"/>
    <mergeCell ref="R34:U34"/>
    <mergeCell ref="V34:Y34"/>
    <mergeCell ref="C33:D33"/>
    <mergeCell ref="E33:J33"/>
    <mergeCell ref="K33:M33"/>
    <mergeCell ref="N33:P33"/>
    <mergeCell ref="R33:U33"/>
    <mergeCell ref="V33:Y33"/>
    <mergeCell ref="C32:D32"/>
    <mergeCell ref="E32:J32"/>
    <mergeCell ref="K32:M32"/>
    <mergeCell ref="N32:P32"/>
    <mergeCell ref="R32:U32"/>
    <mergeCell ref="V32:Y32"/>
    <mergeCell ref="C31:D31"/>
    <mergeCell ref="E31:J31"/>
    <mergeCell ref="K31:M31"/>
    <mergeCell ref="N31:P31"/>
    <mergeCell ref="R31:U31"/>
    <mergeCell ref="V31:Y31"/>
    <mergeCell ref="C30:D30"/>
    <mergeCell ref="E30:J30"/>
    <mergeCell ref="K30:M30"/>
    <mergeCell ref="N30:P30"/>
    <mergeCell ref="R30:U30"/>
    <mergeCell ref="V30:Y30"/>
    <mergeCell ref="C29:D29"/>
    <mergeCell ref="E29:J29"/>
    <mergeCell ref="K29:M29"/>
    <mergeCell ref="N29:P29"/>
    <mergeCell ref="R29:U29"/>
    <mergeCell ref="V29:Y29"/>
    <mergeCell ref="C28:D28"/>
    <mergeCell ref="E28:J28"/>
    <mergeCell ref="K28:M28"/>
    <mergeCell ref="N28:P28"/>
    <mergeCell ref="R28:U28"/>
    <mergeCell ref="V28:Y28"/>
    <mergeCell ref="C27:D27"/>
    <mergeCell ref="E27:J27"/>
    <mergeCell ref="K27:M27"/>
    <mergeCell ref="N27:P27"/>
    <mergeCell ref="R27:U27"/>
    <mergeCell ref="V27:Y27"/>
    <mergeCell ref="C26:D26"/>
    <mergeCell ref="E26:J26"/>
    <mergeCell ref="K26:M26"/>
    <mergeCell ref="N26:P26"/>
    <mergeCell ref="R26:U26"/>
    <mergeCell ref="V26:Y26"/>
    <mergeCell ref="C25:D25"/>
    <mergeCell ref="E25:J25"/>
    <mergeCell ref="K25:M25"/>
    <mergeCell ref="N25:P25"/>
    <mergeCell ref="R25:U25"/>
    <mergeCell ref="V25:Y25"/>
    <mergeCell ref="C24:D24"/>
    <mergeCell ref="E24:J24"/>
    <mergeCell ref="K24:M24"/>
    <mergeCell ref="N24:P24"/>
    <mergeCell ref="R24:U24"/>
    <mergeCell ref="V24:Y24"/>
    <mergeCell ref="C23:D23"/>
    <mergeCell ref="E23:J23"/>
    <mergeCell ref="K23:M23"/>
    <mergeCell ref="N23:P23"/>
    <mergeCell ref="R23:U23"/>
    <mergeCell ref="V23:Y23"/>
    <mergeCell ref="C22:D22"/>
    <mergeCell ref="E22:J22"/>
    <mergeCell ref="K22:M22"/>
    <mergeCell ref="N22:P22"/>
    <mergeCell ref="R22:U22"/>
    <mergeCell ref="V22:Y22"/>
    <mergeCell ref="C21:D21"/>
    <mergeCell ref="E21:J21"/>
    <mergeCell ref="K21:M21"/>
    <mergeCell ref="N21:P21"/>
    <mergeCell ref="R21:U21"/>
    <mergeCell ref="V21:Y21"/>
    <mergeCell ref="C20:D20"/>
    <mergeCell ref="E20:J20"/>
    <mergeCell ref="K20:M20"/>
    <mergeCell ref="N20:P20"/>
    <mergeCell ref="R20:U20"/>
    <mergeCell ref="V20:Y20"/>
    <mergeCell ref="C19:D19"/>
    <mergeCell ref="E19:J19"/>
    <mergeCell ref="K19:M19"/>
    <mergeCell ref="N19:P19"/>
    <mergeCell ref="R19:U19"/>
    <mergeCell ref="V19:Y19"/>
    <mergeCell ref="C18:D18"/>
    <mergeCell ref="E18:J18"/>
    <mergeCell ref="K18:M18"/>
    <mergeCell ref="N18:P18"/>
    <mergeCell ref="R18:U18"/>
    <mergeCell ref="V18:Y18"/>
    <mergeCell ref="C17:D17"/>
    <mergeCell ref="E17:J17"/>
    <mergeCell ref="K17:M17"/>
    <mergeCell ref="N17:P17"/>
    <mergeCell ref="R17:U17"/>
    <mergeCell ref="V17:Y17"/>
    <mergeCell ref="C16:D16"/>
    <mergeCell ref="E16:J16"/>
    <mergeCell ref="K16:M16"/>
    <mergeCell ref="N16:P16"/>
    <mergeCell ref="R16:U16"/>
    <mergeCell ref="V16:Y16"/>
    <mergeCell ref="C15:D15"/>
    <mergeCell ref="E15:J15"/>
    <mergeCell ref="K15:M15"/>
    <mergeCell ref="N15:P15"/>
    <mergeCell ref="R15:U15"/>
    <mergeCell ref="V15:Y15"/>
    <mergeCell ref="C14:D14"/>
    <mergeCell ref="E14:J14"/>
    <mergeCell ref="K14:M14"/>
    <mergeCell ref="N14:P14"/>
    <mergeCell ref="R14:U14"/>
    <mergeCell ref="V14:Y14"/>
    <mergeCell ref="C13:D13"/>
    <mergeCell ref="E13:J13"/>
    <mergeCell ref="K13:M13"/>
    <mergeCell ref="N13:P13"/>
    <mergeCell ref="R13:U13"/>
    <mergeCell ref="V13:Y13"/>
    <mergeCell ref="C12:D12"/>
    <mergeCell ref="E12:J12"/>
    <mergeCell ref="K12:M12"/>
    <mergeCell ref="N12:P12"/>
    <mergeCell ref="R12:U12"/>
    <mergeCell ref="V12:Y12"/>
    <mergeCell ref="C11:D11"/>
    <mergeCell ref="E11:J11"/>
    <mergeCell ref="K11:M11"/>
    <mergeCell ref="N11:P11"/>
    <mergeCell ref="R11:U11"/>
    <mergeCell ref="V11:Y11"/>
    <mergeCell ref="C10:D10"/>
    <mergeCell ref="E10:J10"/>
    <mergeCell ref="K10:M10"/>
    <mergeCell ref="N10:P10"/>
    <mergeCell ref="R10:U10"/>
    <mergeCell ref="V10:Y10"/>
    <mergeCell ref="C9:D9"/>
    <mergeCell ref="E9:J9"/>
    <mergeCell ref="K9:M9"/>
    <mergeCell ref="N9:P9"/>
    <mergeCell ref="R9:U9"/>
    <mergeCell ref="V9:Y9"/>
    <mergeCell ref="C8:D8"/>
    <mergeCell ref="E8:J8"/>
    <mergeCell ref="K8:M8"/>
    <mergeCell ref="N8:P8"/>
    <mergeCell ref="R8:U8"/>
    <mergeCell ref="V8:Y8"/>
    <mergeCell ref="Z6:AA6"/>
    <mergeCell ref="C7:D7"/>
    <mergeCell ref="E7:J7"/>
    <mergeCell ref="K7:M7"/>
    <mergeCell ref="N7:P7"/>
    <mergeCell ref="R7:U7"/>
    <mergeCell ref="V7:Y7"/>
    <mergeCell ref="F2:O2"/>
    <mergeCell ref="A3:E3"/>
    <mergeCell ref="F3:O4"/>
    <mergeCell ref="P3:Y5"/>
    <mergeCell ref="F5:O5"/>
    <mergeCell ref="L6:O6"/>
    <mergeCell ref="P6:Q6"/>
  </mergeCells>
  <dataValidations count="1">
    <dataValidation type="list" allowBlank="1" showInputMessage="1" showErrorMessage="1" sqref="C8:D37">
      <formula1>"個別,グループ"</formula1>
    </dataValidation>
  </dataValidations>
  <printOptions horizontalCentered="1"/>
  <pageMargins left="0.7874015748031497" right="0.7874015748031497" top="0.7086614173228347" bottom="0.5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SheetLayoutView="100" zoomScalePageLayoutView="0" workbookViewId="0" topLeftCell="A1">
      <selection activeCell="U20" sqref="U20"/>
    </sheetView>
  </sheetViews>
  <sheetFormatPr defaultColWidth="9.00390625" defaultRowHeight="13.5"/>
  <cols>
    <col min="1" max="1" width="3.75390625" style="1" customWidth="1"/>
    <col min="2" max="2" width="12.375" style="1" customWidth="1"/>
    <col min="3" max="4" width="2.625" style="1" customWidth="1"/>
    <col min="5" max="5" width="8.375" style="1" customWidth="1"/>
    <col min="6" max="6" width="6.625" style="1" customWidth="1"/>
    <col min="7" max="7" width="5.125" style="1" customWidth="1"/>
    <col min="8" max="11" width="2.625" style="1" customWidth="1"/>
    <col min="12" max="12" width="6.625" style="1" customWidth="1"/>
    <col min="13" max="13" width="2.50390625" style="1" customWidth="1"/>
    <col min="14" max="14" width="8.00390625" style="1" customWidth="1"/>
    <col min="15" max="15" width="3.375" style="1" customWidth="1"/>
    <col min="16" max="16" width="20.625" style="1" customWidth="1"/>
    <col min="17" max="17" width="9.00390625" style="1" customWidth="1"/>
    <col min="18" max="32" width="4.375" style="1" customWidth="1"/>
    <col min="33" max="16384" width="9.00390625" style="1" customWidth="1"/>
  </cols>
  <sheetData>
    <row r="1" spans="1:16" s="38" customFormat="1" ht="19.5" customHeight="1">
      <c r="A1" s="36" t="s">
        <v>55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23.25" customHeight="1">
      <c r="A2" s="157" t="s">
        <v>43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ht="9.75" customHeight="1" thickBot="1"/>
    <row r="4" spans="1:16" ht="21.75" customHeight="1">
      <c r="A4" s="179" t="s">
        <v>0</v>
      </c>
      <c r="B4" s="180"/>
      <c r="C4" s="283" t="s">
        <v>81</v>
      </c>
      <c r="D4" s="284"/>
      <c r="E4" s="284"/>
      <c r="F4" s="284"/>
      <c r="G4" s="284"/>
      <c r="H4" s="284"/>
      <c r="I4" s="284"/>
      <c r="J4" s="285"/>
      <c r="L4" s="159" t="s">
        <v>58</v>
      </c>
      <c r="M4" s="160"/>
      <c r="N4" s="191" t="s">
        <v>91</v>
      </c>
      <c r="O4" s="192"/>
      <c r="P4" s="193"/>
    </row>
    <row r="5" spans="1:16" ht="41.25" customHeight="1">
      <c r="A5" s="181" t="s">
        <v>54</v>
      </c>
      <c r="B5" s="182"/>
      <c r="C5" s="173" t="s">
        <v>63</v>
      </c>
      <c r="D5" s="174"/>
      <c r="E5" s="174"/>
      <c r="F5" s="174"/>
      <c r="G5" s="174"/>
      <c r="H5" s="174"/>
      <c r="I5" s="174"/>
      <c r="J5" s="175"/>
      <c r="L5" s="161"/>
      <c r="M5" s="162"/>
      <c r="N5" s="194"/>
      <c r="O5" s="195"/>
      <c r="P5" s="196"/>
    </row>
    <row r="6" spans="1:16" ht="18" customHeight="1">
      <c r="A6" s="183" t="s">
        <v>1</v>
      </c>
      <c r="B6" s="182"/>
      <c r="C6" s="167"/>
      <c r="D6" s="168"/>
      <c r="E6" s="168"/>
      <c r="F6" s="168"/>
      <c r="G6" s="168"/>
      <c r="H6" s="168"/>
      <c r="I6" s="168"/>
      <c r="J6" s="169"/>
      <c r="L6" s="161"/>
      <c r="M6" s="162"/>
      <c r="N6" s="194"/>
      <c r="O6" s="195"/>
      <c r="P6" s="196"/>
    </row>
    <row r="7" spans="1:16" ht="18" customHeight="1" thickBot="1">
      <c r="A7" s="165" t="s">
        <v>5</v>
      </c>
      <c r="B7" s="166"/>
      <c r="C7" s="170"/>
      <c r="D7" s="171"/>
      <c r="E7" s="171"/>
      <c r="F7" s="171"/>
      <c r="G7" s="171"/>
      <c r="H7" s="171"/>
      <c r="I7" s="171"/>
      <c r="J7" s="172"/>
      <c r="L7" s="163"/>
      <c r="M7" s="164"/>
      <c r="N7" s="197"/>
      <c r="O7" s="198"/>
      <c r="P7" s="199"/>
    </row>
    <row r="8" ht="12.75" thickBot="1"/>
    <row r="9" spans="1:16" ht="33" customHeight="1" thickBot="1">
      <c r="A9" s="176" t="s">
        <v>9</v>
      </c>
      <c r="B9" s="179" t="s">
        <v>2</v>
      </c>
      <c r="C9" s="188"/>
      <c r="D9" s="188"/>
      <c r="E9" s="188"/>
      <c r="F9" s="188"/>
      <c r="G9" s="188"/>
      <c r="H9" s="71" t="s">
        <v>59</v>
      </c>
      <c r="I9" s="71"/>
      <c r="J9" s="71"/>
      <c r="K9" s="72"/>
      <c r="L9" s="79" t="s">
        <v>3</v>
      </c>
      <c r="M9" s="81" t="s">
        <v>4</v>
      </c>
      <c r="N9" s="71"/>
      <c r="O9" s="72"/>
      <c r="P9" s="80" t="s">
        <v>8</v>
      </c>
    </row>
    <row r="10" spans="1:16" ht="19.5" customHeight="1">
      <c r="A10" s="177"/>
      <c r="B10" s="296" t="s">
        <v>93</v>
      </c>
      <c r="C10" s="297"/>
      <c r="D10" s="297"/>
      <c r="E10" s="297"/>
      <c r="F10" s="294">
        <v>1</v>
      </c>
      <c r="G10" s="82" t="str">
        <f aca="true" t="shared" si="0" ref="G10:G19">IF(F10="","","時間")</f>
        <v>時間</v>
      </c>
      <c r="H10" s="274">
        <v>1960</v>
      </c>
      <c r="I10" s="275"/>
      <c r="J10" s="275"/>
      <c r="K10" s="276"/>
      <c r="L10" s="87">
        <v>1</v>
      </c>
      <c r="M10" s="281">
        <f>IF(L10="","",H10*L10)</f>
        <v>1960</v>
      </c>
      <c r="N10" s="281"/>
      <c r="O10" s="22" t="str">
        <f>IF(M10="","","円")</f>
        <v>円</v>
      </c>
      <c r="P10" s="7"/>
    </row>
    <row r="11" spans="1:16" ht="19.5" customHeight="1">
      <c r="A11" s="177"/>
      <c r="B11" s="298" t="s">
        <v>93</v>
      </c>
      <c r="C11" s="299"/>
      <c r="D11" s="299"/>
      <c r="E11" s="299"/>
      <c r="F11" s="295">
        <v>3</v>
      </c>
      <c r="G11" s="75" t="str">
        <f t="shared" si="0"/>
        <v>時間</v>
      </c>
      <c r="H11" s="277">
        <v>4810</v>
      </c>
      <c r="I11" s="278"/>
      <c r="J11" s="278"/>
      <c r="K11" s="279"/>
      <c r="L11" s="90">
        <v>1</v>
      </c>
      <c r="M11" s="282">
        <f>IF(L11="","",H11*L11)</f>
        <v>4810</v>
      </c>
      <c r="N11" s="282"/>
      <c r="O11" s="15" t="str">
        <f>IF(M11="","","円")</f>
        <v>円</v>
      </c>
      <c r="P11" s="23"/>
    </row>
    <row r="12" spans="1:16" ht="19.5" customHeight="1">
      <c r="A12" s="177"/>
      <c r="B12" s="298" t="s">
        <v>94</v>
      </c>
      <c r="C12" s="299"/>
      <c r="D12" s="299"/>
      <c r="E12" s="299"/>
      <c r="F12" s="295">
        <v>3</v>
      </c>
      <c r="G12" s="75" t="str">
        <f t="shared" si="0"/>
        <v>時間</v>
      </c>
      <c r="H12" s="277">
        <v>3390</v>
      </c>
      <c r="I12" s="278"/>
      <c r="J12" s="278"/>
      <c r="K12" s="279"/>
      <c r="L12" s="90">
        <v>1</v>
      </c>
      <c r="M12" s="282">
        <f>IF(H12="","",H12*L12)</f>
        <v>3390</v>
      </c>
      <c r="N12" s="282"/>
      <c r="O12" s="15" t="str">
        <f aca="true" t="shared" si="1" ref="O12:O19">IF(M12="","","円")</f>
        <v>円</v>
      </c>
      <c r="P12" s="23"/>
    </row>
    <row r="13" spans="1:16" ht="19.5" customHeight="1">
      <c r="A13" s="177"/>
      <c r="B13" s="298"/>
      <c r="C13" s="299"/>
      <c r="D13" s="299"/>
      <c r="E13" s="299"/>
      <c r="F13" s="295"/>
      <c r="G13" s="75">
        <f t="shared" si="0"/>
      </c>
      <c r="H13" s="277"/>
      <c r="I13" s="278"/>
      <c r="J13" s="278"/>
      <c r="K13" s="279"/>
      <c r="L13" s="89"/>
      <c r="M13" s="282">
        <f aca="true" t="shared" si="2" ref="M13:M18">IF(H13="","",H13*L13)</f>
      </c>
      <c r="N13" s="282"/>
      <c r="O13" s="15">
        <f t="shared" si="1"/>
      </c>
      <c r="P13" s="23"/>
    </row>
    <row r="14" spans="1:16" ht="19.5" customHeight="1">
      <c r="A14" s="177"/>
      <c r="B14" s="298"/>
      <c r="C14" s="299"/>
      <c r="D14" s="299"/>
      <c r="E14" s="299"/>
      <c r="F14" s="295"/>
      <c r="G14" s="75">
        <f t="shared" si="0"/>
      </c>
      <c r="H14" s="277"/>
      <c r="I14" s="278"/>
      <c r="J14" s="278"/>
      <c r="K14" s="279"/>
      <c r="L14" s="91"/>
      <c r="M14" s="282">
        <f t="shared" si="2"/>
      </c>
      <c r="N14" s="282"/>
      <c r="O14" s="15">
        <f t="shared" si="1"/>
      </c>
      <c r="P14" s="23"/>
    </row>
    <row r="15" spans="1:16" ht="19.5" customHeight="1">
      <c r="A15" s="177"/>
      <c r="B15" s="298"/>
      <c r="C15" s="299"/>
      <c r="D15" s="299"/>
      <c r="E15" s="299"/>
      <c r="F15" s="295"/>
      <c r="G15" s="75">
        <f t="shared" si="0"/>
      </c>
      <c r="H15" s="277"/>
      <c r="I15" s="278"/>
      <c r="J15" s="278"/>
      <c r="K15" s="279"/>
      <c r="L15" s="89"/>
      <c r="M15" s="282">
        <f t="shared" si="2"/>
      </c>
      <c r="N15" s="282"/>
      <c r="O15" s="15">
        <f t="shared" si="1"/>
      </c>
      <c r="P15" s="23"/>
    </row>
    <row r="16" spans="1:16" ht="19.5" customHeight="1">
      <c r="A16" s="177"/>
      <c r="B16" s="298"/>
      <c r="C16" s="299"/>
      <c r="D16" s="299"/>
      <c r="E16" s="299"/>
      <c r="F16" s="295"/>
      <c r="G16" s="75">
        <f t="shared" si="0"/>
      </c>
      <c r="H16" s="277"/>
      <c r="I16" s="278"/>
      <c r="J16" s="278"/>
      <c r="K16" s="279"/>
      <c r="L16" s="91"/>
      <c r="M16" s="282">
        <f t="shared" si="2"/>
      </c>
      <c r="N16" s="282"/>
      <c r="O16" s="15">
        <f t="shared" si="1"/>
      </c>
      <c r="P16" s="23"/>
    </row>
    <row r="17" spans="1:16" ht="19.5" customHeight="1">
      <c r="A17" s="177"/>
      <c r="B17" s="298"/>
      <c r="C17" s="299"/>
      <c r="D17" s="299"/>
      <c r="E17" s="299"/>
      <c r="F17" s="295"/>
      <c r="G17" s="75">
        <f t="shared" si="0"/>
      </c>
      <c r="H17" s="277"/>
      <c r="I17" s="278"/>
      <c r="J17" s="278"/>
      <c r="K17" s="279"/>
      <c r="L17" s="89"/>
      <c r="M17" s="282">
        <f t="shared" si="2"/>
      </c>
      <c r="N17" s="282"/>
      <c r="O17" s="15">
        <f t="shared" si="1"/>
      </c>
      <c r="P17" s="23"/>
    </row>
    <row r="18" spans="1:16" ht="19.5" customHeight="1">
      <c r="A18" s="177"/>
      <c r="B18" s="298"/>
      <c r="C18" s="299"/>
      <c r="D18" s="299"/>
      <c r="E18" s="299"/>
      <c r="F18" s="295"/>
      <c r="G18" s="75">
        <f t="shared" si="0"/>
      </c>
      <c r="H18" s="277"/>
      <c r="I18" s="278"/>
      <c r="J18" s="278"/>
      <c r="K18" s="279"/>
      <c r="L18" s="88"/>
      <c r="M18" s="293">
        <f>IF(H18="","",H18*L18)</f>
      </c>
      <c r="N18" s="280"/>
      <c r="O18" s="15">
        <f t="shared" si="1"/>
      </c>
      <c r="P18" s="23"/>
    </row>
    <row r="19" spans="1:16" ht="19.5" customHeight="1" thickBot="1">
      <c r="A19" s="177"/>
      <c r="B19" s="189"/>
      <c r="C19" s="149"/>
      <c r="D19" s="149"/>
      <c r="E19" s="149"/>
      <c r="F19" s="301"/>
      <c r="G19" s="76">
        <f t="shared" si="0"/>
      </c>
      <c r="H19" s="141"/>
      <c r="I19" s="123"/>
      <c r="J19" s="123"/>
      <c r="K19" s="124"/>
      <c r="L19" s="88"/>
      <c r="M19" s="190">
        <f>IF(H19="","",H19*L19)</f>
      </c>
      <c r="N19" s="190"/>
      <c r="O19" s="15">
        <f t="shared" si="1"/>
      </c>
      <c r="P19" s="28"/>
    </row>
    <row r="20" spans="1:16" ht="30.75" customHeight="1" thickBot="1" thickTop="1">
      <c r="A20" s="178"/>
      <c r="B20" s="184"/>
      <c r="C20" s="185"/>
      <c r="D20" s="185"/>
      <c r="E20" s="185"/>
      <c r="F20" s="185"/>
      <c r="G20" s="185"/>
      <c r="H20" s="185"/>
      <c r="I20" s="185"/>
      <c r="J20" s="185"/>
      <c r="K20" s="185"/>
      <c r="L20" s="186"/>
      <c r="M20" s="34" t="s">
        <v>6</v>
      </c>
      <c r="N20" s="95">
        <f>SUM(M10:N19)</f>
        <v>10160</v>
      </c>
      <c r="O20" s="30" t="s">
        <v>20</v>
      </c>
      <c r="P20" s="29"/>
    </row>
    <row r="21" ht="19.5" customHeight="1" thickBot="1"/>
    <row r="22" spans="1:16" ht="33" customHeight="1" thickBot="1">
      <c r="A22" s="176" t="s">
        <v>12</v>
      </c>
      <c r="B22" s="8" t="s">
        <v>7</v>
      </c>
      <c r="C22" s="9"/>
      <c r="D22" s="9"/>
      <c r="E22" s="9"/>
      <c r="F22" s="9"/>
      <c r="G22" s="9"/>
      <c r="H22" s="9"/>
      <c r="I22" s="9"/>
      <c r="J22" s="9"/>
      <c r="K22" s="9"/>
      <c r="L22" s="10"/>
      <c r="M22" s="18" t="s">
        <v>4</v>
      </c>
      <c r="N22" s="9"/>
      <c r="O22" s="19"/>
      <c r="P22" s="20" t="s">
        <v>8</v>
      </c>
    </row>
    <row r="23" spans="1:16" ht="19.5" customHeight="1">
      <c r="A23" s="177"/>
      <c r="B23" s="11"/>
      <c r="C23" s="12"/>
      <c r="D23" s="12"/>
      <c r="E23" s="12"/>
      <c r="F23" s="12"/>
      <c r="G23" s="12"/>
      <c r="H23" s="16"/>
      <c r="I23" s="4"/>
      <c r="J23" s="4"/>
      <c r="K23" s="17"/>
      <c r="L23" s="6"/>
      <c r="M23" s="21"/>
      <c r="N23" s="12"/>
      <c r="O23" s="22"/>
      <c r="P23" s="7"/>
    </row>
    <row r="24" spans="1:16" ht="19.5" customHeight="1">
      <c r="A24" s="177"/>
      <c r="B24" s="13"/>
      <c r="C24" s="5"/>
      <c r="D24" s="5"/>
      <c r="E24" s="5"/>
      <c r="F24" s="5"/>
      <c r="G24" s="5"/>
      <c r="H24" s="14"/>
      <c r="I24" s="5"/>
      <c r="J24" s="5"/>
      <c r="K24" s="15"/>
      <c r="L24" s="2"/>
      <c r="M24" s="14"/>
      <c r="N24" s="5"/>
      <c r="O24" s="15"/>
      <c r="P24" s="23"/>
    </row>
    <row r="25" spans="1:16" ht="19.5" customHeight="1">
      <c r="A25" s="177"/>
      <c r="B25" s="13"/>
      <c r="C25" s="5"/>
      <c r="D25" s="5"/>
      <c r="E25" s="5"/>
      <c r="F25" s="5"/>
      <c r="G25" s="5"/>
      <c r="H25" s="14"/>
      <c r="I25" s="5"/>
      <c r="J25" s="5"/>
      <c r="K25" s="15"/>
      <c r="L25" s="2"/>
      <c r="M25" s="14"/>
      <c r="N25" s="5"/>
      <c r="O25" s="15"/>
      <c r="P25" s="23"/>
    </row>
    <row r="26" spans="1:16" ht="19.5" customHeight="1" thickBot="1">
      <c r="A26" s="177"/>
      <c r="B26" s="24"/>
      <c r="C26" s="3"/>
      <c r="D26" s="3"/>
      <c r="E26" s="3"/>
      <c r="F26" s="3"/>
      <c r="G26" s="3"/>
      <c r="H26" s="25"/>
      <c r="I26" s="3"/>
      <c r="J26" s="3"/>
      <c r="K26" s="26"/>
      <c r="L26" s="27"/>
      <c r="M26" s="25"/>
      <c r="N26" s="3"/>
      <c r="O26" s="26"/>
      <c r="P26" s="28"/>
    </row>
    <row r="27" spans="1:16" ht="30.75" customHeight="1" thickBot="1" thickTop="1">
      <c r="A27" s="178"/>
      <c r="B27" s="31" t="s">
        <v>11</v>
      </c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4" t="s">
        <v>10</v>
      </c>
      <c r="N27" s="34"/>
      <c r="O27" s="30" t="s">
        <v>20</v>
      </c>
      <c r="P27" s="29"/>
    </row>
    <row r="29" ht="12.75" thickBot="1"/>
    <row r="30" spans="2:15" ht="34.5" customHeight="1" thickBot="1">
      <c r="B30" s="8" t="s">
        <v>13</v>
      </c>
      <c r="C30" s="9"/>
      <c r="D30" s="9"/>
      <c r="E30" s="9"/>
      <c r="F30" s="9"/>
      <c r="G30" s="9"/>
      <c r="H30" s="9"/>
      <c r="I30" s="9"/>
      <c r="J30" s="10"/>
      <c r="K30" s="273">
        <f>N20-N27</f>
        <v>10160</v>
      </c>
      <c r="L30" s="187"/>
      <c r="M30" s="187"/>
      <c r="N30" s="187"/>
      <c r="O30" s="35" t="s">
        <v>14</v>
      </c>
    </row>
  </sheetData>
  <sheetProtection/>
  <mergeCells count="45">
    <mergeCell ref="A2:P2"/>
    <mergeCell ref="A4:B4"/>
    <mergeCell ref="C4:J4"/>
    <mergeCell ref="L4:M7"/>
    <mergeCell ref="N4:P7"/>
    <mergeCell ref="A5:B5"/>
    <mergeCell ref="C5:J5"/>
    <mergeCell ref="A6:B6"/>
    <mergeCell ref="C6:J7"/>
    <mergeCell ref="A7:B7"/>
    <mergeCell ref="M10:N10"/>
    <mergeCell ref="H11:K11"/>
    <mergeCell ref="M11:N11"/>
    <mergeCell ref="B12:E12"/>
    <mergeCell ref="H12:K12"/>
    <mergeCell ref="M12:N12"/>
    <mergeCell ref="B11:E11"/>
    <mergeCell ref="B13:E13"/>
    <mergeCell ref="H13:K13"/>
    <mergeCell ref="M13:N13"/>
    <mergeCell ref="B14:E14"/>
    <mergeCell ref="H14:K14"/>
    <mergeCell ref="M14:N14"/>
    <mergeCell ref="B15:E15"/>
    <mergeCell ref="H15:K15"/>
    <mergeCell ref="M15:N15"/>
    <mergeCell ref="B16:E16"/>
    <mergeCell ref="H16:K16"/>
    <mergeCell ref="M16:N16"/>
    <mergeCell ref="B17:E17"/>
    <mergeCell ref="H17:K17"/>
    <mergeCell ref="M17:N17"/>
    <mergeCell ref="B18:E18"/>
    <mergeCell ref="H18:K18"/>
    <mergeCell ref="M18:N18"/>
    <mergeCell ref="B19:E19"/>
    <mergeCell ref="H19:K19"/>
    <mergeCell ref="M19:N19"/>
    <mergeCell ref="B20:L20"/>
    <mergeCell ref="A22:A27"/>
    <mergeCell ref="K30:N30"/>
    <mergeCell ref="A9:A20"/>
    <mergeCell ref="B9:G9"/>
    <mergeCell ref="B10:E10"/>
    <mergeCell ref="H10:K10"/>
  </mergeCells>
  <dataValidations count="1">
    <dataValidation type="list" allowBlank="1" showInputMessage="1" showErrorMessage="1" sqref="B10:E19">
      <formula1>"移動支援（個別）身体介護無,移動支援（個別）身体介護有,移動支援（グループ）身体介護無,移動支援（グループ）身体介護有"</formula1>
    </dataValidation>
  </dataValidations>
  <printOptions horizontalCentered="1"/>
  <pageMargins left="0.7874015748031497" right="0.39" top="0.984251968503937" bottom="0.984251968503937" header="0.79" footer="0.5118110236220472"/>
  <pageSetup horizontalDpi="600" verticalDpi="600" orientation="portrait" paperSize="9" scale="96" r:id="rId1"/>
  <headerFooter alignWithMargins="0">
    <oddHeader>&amp;R（様式２）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49"/>
  <sheetViews>
    <sheetView view="pageBreakPreview" zoomScaleSheetLayoutView="100" zoomScalePageLayoutView="0" workbookViewId="0" topLeftCell="A1">
      <selection activeCell="U20" sqref="U20"/>
    </sheetView>
  </sheetViews>
  <sheetFormatPr defaultColWidth="3.125" defaultRowHeight="13.5"/>
  <cols>
    <col min="1" max="16384" width="3.125" style="39" customWidth="1"/>
  </cols>
  <sheetData>
    <row r="1" spans="1:27" s="48" customFormat="1" ht="27.75" customHeight="1">
      <c r="A1" s="46" t="s">
        <v>71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s="49" customFormat="1" ht="23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39"/>
    </row>
    <row r="4" ht="13.5">
      <c r="A4" s="39" t="s">
        <v>15</v>
      </c>
    </row>
    <row r="6" ht="14.25" thickBot="1"/>
    <row r="7" spans="4:26" ht="13.5">
      <c r="D7" s="221" t="s">
        <v>16</v>
      </c>
      <c r="E7" s="222"/>
      <c r="F7" s="223"/>
      <c r="G7" s="228" t="s">
        <v>17</v>
      </c>
      <c r="H7" s="229"/>
      <c r="I7" s="217"/>
      <c r="J7" s="201"/>
      <c r="K7" s="201"/>
      <c r="L7" s="201"/>
      <c r="M7" s="201" t="s">
        <v>18</v>
      </c>
      <c r="N7" s="202"/>
      <c r="O7" s="200"/>
      <c r="P7" s="201"/>
      <c r="Q7" s="201"/>
      <c r="R7" s="201"/>
      <c r="S7" s="201" t="s">
        <v>19</v>
      </c>
      <c r="T7" s="202"/>
      <c r="U7" s="200"/>
      <c r="V7" s="201"/>
      <c r="W7" s="201"/>
      <c r="X7" s="201"/>
      <c r="Y7" s="201" t="s">
        <v>20</v>
      </c>
      <c r="Z7" s="202"/>
    </row>
    <row r="8" spans="4:26" ht="13.5">
      <c r="D8" s="224"/>
      <c r="E8" s="225"/>
      <c r="F8" s="209"/>
      <c r="G8" s="211"/>
      <c r="H8" s="252"/>
      <c r="I8" s="209"/>
      <c r="J8" s="207"/>
      <c r="K8" s="203"/>
      <c r="L8" s="207"/>
      <c r="M8" s="203"/>
      <c r="N8" s="204"/>
      <c r="O8" s="211" t="s">
        <v>82</v>
      </c>
      <c r="P8" s="207"/>
      <c r="Q8" s="203">
        <v>1</v>
      </c>
      <c r="R8" s="207"/>
      <c r="S8" s="203">
        <v>0</v>
      </c>
      <c r="T8" s="204"/>
      <c r="U8" s="211">
        <v>1</v>
      </c>
      <c r="V8" s="207"/>
      <c r="W8" s="203">
        <v>6</v>
      </c>
      <c r="X8" s="207"/>
      <c r="Y8" s="203">
        <v>0</v>
      </c>
      <c r="Z8" s="204"/>
    </row>
    <row r="9" spans="4:26" ht="14.25" thickBot="1">
      <c r="D9" s="226"/>
      <c r="E9" s="227"/>
      <c r="F9" s="210"/>
      <c r="G9" s="212"/>
      <c r="H9" s="266"/>
      <c r="I9" s="210"/>
      <c r="J9" s="208"/>
      <c r="K9" s="205"/>
      <c r="L9" s="208"/>
      <c r="M9" s="205"/>
      <c r="N9" s="206"/>
      <c r="O9" s="212"/>
      <c r="P9" s="208"/>
      <c r="Q9" s="205"/>
      <c r="R9" s="208"/>
      <c r="S9" s="205"/>
      <c r="T9" s="206"/>
      <c r="U9" s="212"/>
      <c r="V9" s="208"/>
      <c r="W9" s="205"/>
      <c r="X9" s="208"/>
      <c r="Y9" s="205"/>
      <c r="Z9" s="206"/>
    </row>
    <row r="10" spans="4:26" ht="13.5"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4:26" ht="13.5"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4:26" ht="13.5"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3:13" ht="21.75" customHeight="1">
      <c r="C13" s="213" t="s">
        <v>21</v>
      </c>
      <c r="D13" s="213"/>
      <c r="E13" s="230" t="s">
        <v>69</v>
      </c>
      <c r="F13" s="231"/>
      <c r="G13" s="42"/>
      <c r="H13" s="43">
        <v>5</v>
      </c>
      <c r="I13" s="44" t="s">
        <v>22</v>
      </c>
      <c r="J13" s="42"/>
      <c r="K13" s="43">
        <v>4</v>
      </c>
      <c r="L13" s="231" t="s">
        <v>23</v>
      </c>
      <c r="M13" s="231"/>
    </row>
    <row r="14" spans="3:27" ht="21.75" customHeight="1">
      <c r="C14" s="213"/>
      <c r="D14" s="213"/>
      <c r="E14" s="213" t="s">
        <v>44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 t="s">
        <v>24</v>
      </c>
      <c r="Q14" s="213"/>
      <c r="R14" s="213"/>
      <c r="S14" s="213"/>
      <c r="T14" s="213"/>
      <c r="U14" s="218" t="s">
        <v>25</v>
      </c>
      <c r="V14" s="219"/>
      <c r="W14" s="219"/>
      <c r="X14" s="219"/>
      <c r="Y14" s="219"/>
      <c r="Z14" s="220"/>
      <c r="AA14" s="41"/>
    </row>
    <row r="15" spans="3:28" ht="21.75" customHeight="1">
      <c r="C15" s="213"/>
      <c r="D15" s="213"/>
      <c r="E15" s="213" t="s">
        <v>67</v>
      </c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 t="s">
        <v>83</v>
      </c>
      <c r="Q15" s="213"/>
      <c r="R15" s="213"/>
      <c r="S15" s="213"/>
      <c r="T15" s="213"/>
      <c r="U15" s="289">
        <v>10160</v>
      </c>
      <c r="V15" s="290"/>
      <c r="W15" s="290"/>
      <c r="X15" s="290"/>
      <c r="Y15" s="290"/>
      <c r="Z15" s="291"/>
      <c r="AA15" s="41"/>
      <c r="AB15" s="41"/>
    </row>
    <row r="16" spans="3:28" ht="21.75" customHeight="1"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8"/>
      <c r="V16" s="219"/>
      <c r="W16" s="219"/>
      <c r="X16" s="219"/>
      <c r="Y16" s="219"/>
      <c r="Z16" s="220"/>
      <c r="AA16" s="41"/>
      <c r="AB16" s="41"/>
    </row>
    <row r="17" spans="3:28" ht="21.75" customHeight="1"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8"/>
      <c r="V17" s="219"/>
      <c r="W17" s="219"/>
      <c r="X17" s="219"/>
      <c r="Y17" s="219"/>
      <c r="Z17" s="220"/>
      <c r="AA17" s="41"/>
      <c r="AB17" s="41"/>
    </row>
    <row r="18" spans="3:28" ht="21.75" customHeight="1"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8"/>
      <c r="V18" s="219"/>
      <c r="W18" s="219"/>
      <c r="X18" s="219"/>
      <c r="Y18" s="219"/>
      <c r="Z18" s="220"/>
      <c r="AA18" s="41"/>
      <c r="AB18" s="41"/>
    </row>
    <row r="19" spans="3:28" ht="21.75" customHeight="1">
      <c r="C19" s="213"/>
      <c r="D19" s="213"/>
      <c r="E19" s="232" t="s">
        <v>26</v>
      </c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89">
        <v>10160</v>
      </c>
      <c r="V19" s="290"/>
      <c r="W19" s="290"/>
      <c r="X19" s="290"/>
      <c r="Y19" s="290"/>
      <c r="Z19" s="291"/>
      <c r="AA19" s="41"/>
      <c r="AB19" s="41"/>
    </row>
    <row r="20" ht="18" customHeight="1">
      <c r="AB20" s="41"/>
    </row>
    <row r="21" ht="13.5">
      <c r="D21" s="39" t="s">
        <v>27</v>
      </c>
    </row>
    <row r="22" ht="13.5">
      <c r="Z22" s="45" t="s">
        <v>70</v>
      </c>
    </row>
    <row r="25" spans="9:26" ht="13.5">
      <c r="I25" s="233" t="s">
        <v>28</v>
      </c>
      <c r="J25" s="234"/>
      <c r="K25" s="234"/>
      <c r="L25" s="230"/>
      <c r="M25" s="231"/>
      <c r="N25" s="231"/>
      <c r="O25" s="231"/>
      <c r="P25" s="233"/>
      <c r="Q25" s="68" t="s">
        <v>29</v>
      </c>
      <c r="R25" s="260" t="s">
        <v>89</v>
      </c>
      <c r="S25" s="260"/>
      <c r="T25" s="260"/>
      <c r="U25" s="69" t="s">
        <v>72</v>
      </c>
      <c r="V25" s="260" t="s">
        <v>90</v>
      </c>
      <c r="W25" s="260"/>
      <c r="X25" s="260"/>
      <c r="Y25" s="260"/>
      <c r="Z25" s="249"/>
    </row>
    <row r="26" spans="9:26" ht="13.5">
      <c r="I26" s="209"/>
      <c r="J26" s="251"/>
      <c r="K26" s="251"/>
      <c r="L26" s="252"/>
      <c r="M26" s="225" t="s">
        <v>30</v>
      </c>
      <c r="N26" s="225"/>
      <c r="O26" s="225"/>
      <c r="P26" s="209"/>
      <c r="Q26" s="238" t="s">
        <v>84</v>
      </c>
      <c r="R26" s="239"/>
      <c r="S26" s="239"/>
      <c r="T26" s="239"/>
      <c r="U26" s="239"/>
      <c r="V26" s="239"/>
      <c r="W26" s="239"/>
      <c r="X26" s="239"/>
      <c r="Y26" s="239"/>
      <c r="Z26" s="240"/>
    </row>
    <row r="27" spans="9:26" ht="13.5">
      <c r="I27" s="209"/>
      <c r="J27" s="251"/>
      <c r="K27" s="251"/>
      <c r="L27" s="252"/>
      <c r="M27" s="225" t="s">
        <v>31</v>
      </c>
      <c r="N27" s="225"/>
      <c r="O27" s="225"/>
      <c r="P27" s="209"/>
      <c r="Q27" s="238"/>
      <c r="R27" s="239"/>
      <c r="S27" s="239"/>
      <c r="T27" s="239"/>
      <c r="U27" s="239"/>
      <c r="V27" s="239"/>
      <c r="W27" s="239"/>
      <c r="X27" s="239"/>
      <c r="Y27" s="239"/>
      <c r="Z27" s="240"/>
    </row>
    <row r="28" spans="9:26" ht="13.5">
      <c r="I28" s="209"/>
      <c r="J28" s="251"/>
      <c r="K28" s="251"/>
      <c r="L28" s="252"/>
      <c r="M28" s="244"/>
      <c r="N28" s="244"/>
      <c r="O28" s="244"/>
      <c r="P28" s="235"/>
      <c r="Q28" s="241"/>
      <c r="R28" s="242"/>
      <c r="S28" s="242"/>
      <c r="T28" s="242"/>
      <c r="U28" s="242"/>
      <c r="V28" s="242"/>
      <c r="W28" s="242"/>
      <c r="X28" s="242"/>
      <c r="Y28" s="242"/>
      <c r="Z28" s="243"/>
    </row>
    <row r="29" spans="9:26" ht="13.5">
      <c r="I29" s="209"/>
      <c r="J29" s="251"/>
      <c r="K29" s="251"/>
      <c r="L29" s="252"/>
      <c r="M29" s="233" t="s">
        <v>32</v>
      </c>
      <c r="N29" s="234"/>
      <c r="O29" s="234"/>
      <c r="P29" s="230"/>
      <c r="Q29" s="238" t="s">
        <v>85</v>
      </c>
      <c r="R29" s="239"/>
      <c r="S29" s="239"/>
      <c r="T29" s="239"/>
      <c r="U29" s="239"/>
      <c r="V29" s="239"/>
      <c r="W29" s="239"/>
      <c r="X29" s="239"/>
      <c r="Y29" s="239"/>
      <c r="Z29" s="240"/>
    </row>
    <row r="30" spans="9:26" ht="13.5">
      <c r="I30" s="209"/>
      <c r="J30" s="251"/>
      <c r="K30" s="251"/>
      <c r="L30" s="252"/>
      <c r="M30" s="235"/>
      <c r="N30" s="236"/>
      <c r="O30" s="236"/>
      <c r="P30" s="237"/>
      <c r="Q30" s="241"/>
      <c r="R30" s="242"/>
      <c r="S30" s="242"/>
      <c r="T30" s="242"/>
      <c r="U30" s="242"/>
      <c r="V30" s="242"/>
      <c r="W30" s="242"/>
      <c r="X30" s="242"/>
      <c r="Y30" s="242"/>
      <c r="Z30" s="243"/>
    </row>
    <row r="31" spans="9:26" ht="13.5">
      <c r="I31" s="209"/>
      <c r="J31" s="251"/>
      <c r="K31" s="251"/>
      <c r="L31" s="252"/>
      <c r="M31" s="233" t="s">
        <v>33</v>
      </c>
      <c r="N31" s="234"/>
      <c r="O31" s="234"/>
      <c r="P31" s="230"/>
      <c r="Q31" s="286" t="s">
        <v>87</v>
      </c>
      <c r="R31" s="287"/>
      <c r="S31" s="287"/>
      <c r="T31" s="287"/>
      <c r="U31" s="287"/>
      <c r="V31" s="287"/>
      <c r="W31" s="287"/>
      <c r="X31" s="287"/>
      <c r="Y31" s="287"/>
      <c r="Z31" s="288"/>
    </row>
    <row r="32" spans="9:26" ht="13.5">
      <c r="I32" s="209"/>
      <c r="J32" s="251"/>
      <c r="K32" s="251"/>
      <c r="L32" s="252"/>
      <c r="M32" s="235"/>
      <c r="N32" s="236"/>
      <c r="O32" s="236"/>
      <c r="P32" s="237"/>
      <c r="Q32" s="241"/>
      <c r="R32" s="242"/>
      <c r="S32" s="242"/>
      <c r="T32" s="242"/>
      <c r="U32" s="242"/>
      <c r="V32" s="242"/>
      <c r="W32" s="242"/>
      <c r="X32" s="242"/>
      <c r="Y32" s="242"/>
      <c r="Z32" s="243"/>
    </row>
    <row r="33" spans="9:26" ht="13.5">
      <c r="I33" s="209"/>
      <c r="J33" s="251"/>
      <c r="K33" s="251"/>
      <c r="L33" s="252"/>
      <c r="M33" s="233" t="s">
        <v>34</v>
      </c>
      <c r="N33" s="234"/>
      <c r="O33" s="234"/>
      <c r="P33" s="230"/>
      <c r="Q33" s="253" t="s">
        <v>86</v>
      </c>
      <c r="R33" s="254"/>
      <c r="S33" s="254"/>
      <c r="T33" s="254"/>
      <c r="U33" s="254"/>
      <c r="V33" s="254"/>
      <c r="W33" s="254"/>
      <c r="X33" s="254"/>
      <c r="Y33" s="254"/>
      <c r="Z33" s="255"/>
    </row>
    <row r="34" spans="9:26" ht="13.5">
      <c r="I34" s="209"/>
      <c r="J34" s="251"/>
      <c r="K34" s="251"/>
      <c r="L34" s="252"/>
      <c r="M34" s="209"/>
      <c r="N34" s="251"/>
      <c r="O34" s="251"/>
      <c r="P34" s="252"/>
      <c r="Q34" s="256"/>
      <c r="R34" s="257"/>
      <c r="S34" s="257"/>
      <c r="T34" s="257"/>
      <c r="U34" s="257"/>
      <c r="V34" s="257"/>
      <c r="W34" s="257"/>
      <c r="X34" s="257"/>
      <c r="Y34" s="257"/>
      <c r="Z34" s="258"/>
    </row>
    <row r="35" spans="9:26" ht="13.5">
      <c r="I35" s="209"/>
      <c r="J35" s="251"/>
      <c r="K35" s="251"/>
      <c r="L35" s="252"/>
      <c r="M35" s="209"/>
      <c r="N35" s="251"/>
      <c r="O35" s="251"/>
      <c r="P35" s="252"/>
      <c r="Q35" s="263" t="s">
        <v>62</v>
      </c>
      <c r="R35" s="264"/>
      <c r="S35" s="264"/>
      <c r="T35" s="264"/>
      <c r="U35" s="264"/>
      <c r="V35" s="264"/>
      <c r="W35" s="264"/>
      <c r="X35" s="264"/>
      <c r="Y35" s="251" t="s">
        <v>65</v>
      </c>
      <c r="Z35" s="252"/>
    </row>
    <row r="36" spans="9:26" ht="13.5">
      <c r="I36" s="235"/>
      <c r="J36" s="236"/>
      <c r="K36" s="236"/>
      <c r="L36" s="237"/>
      <c r="M36" s="235"/>
      <c r="N36" s="236"/>
      <c r="O36" s="236"/>
      <c r="P36" s="237"/>
      <c r="Q36" s="261"/>
      <c r="R36" s="262"/>
      <c r="S36" s="262"/>
      <c r="T36" s="262"/>
      <c r="U36" s="262"/>
      <c r="V36" s="262"/>
      <c r="W36" s="262"/>
      <c r="X36" s="262"/>
      <c r="Y36" s="236"/>
      <c r="Z36" s="237"/>
    </row>
    <row r="37" spans="9:26" ht="13.5"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96" t="s">
        <v>88</v>
      </c>
      <c r="X37" s="41"/>
      <c r="Y37" s="41"/>
      <c r="Z37" s="41"/>
    </row>
    <row r="38" spans="9:26" ht="13.5"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ht="13.5">
      <c r="I39" s="39" t="s">
        <v>60</v>
      </c>
    </row>
    <row r="41" spans="9:26" ht="13.5">
      <c r="I41" s="233" t="s">
        <v>35</v>
      </c>
      <c r="J41" s="234"/>
      <c r="K41" s="234"/>
      <c r="L41" s="230"/>
      <c r="M41" s="259"/>
      <c r="N41" s="260"/>
      <c r="O41" s="260"/>
      <c r="P41" s="260"/>
      <c r="Q41" s="260"/>
      <c r="R41" s="234" t="s">
        <v>36</v>
      </c>
      <c r="S41" s="234"/>
      <c r="T41" s="260"/>
      <c r="U41" s="260"/>
      <c r="V41" s="260"/>
      <c r="W41" s="260"/>
      <c r="X41" s="260"/>
      <c r="Y41" s="234" t="s">
        <v>37</v>
      </c>
      <c r="Z41" s="230"/>
    </row>
    <row r="42" spans="9:26" ht="13.5">
      <c r="I42" s="235"/>
      <c r="J42" s="236"/>
      <c r="K42" s="236"/>
      <c r="L42" s="237"/>
      <c r="M42" s="261"/>
      <c r="N42" s="262"/>
      <c r="O42" s="262"/>
      <c r="P42" s="262"/>
      <c r="Q42" s="262"/>
      <c r="R42" s="236"/>
      <c r="S42" s="236"/>
      <c r="T42" s="262"/>
      <c r="U42" s="262"/>
      <c r="V42" s="262"/>
      <c r="W42" s="262"/>
      <c r="X42" s="262"/>
      <c r="Y42" s="236"/>
      <c r="Z42" s="237"/>
    </row>
    <row r="43" spans="9:26" ht="13.5">
      <c r="I43" s="233" t="s">
        <v>38</v>
      </c>
      <c r="J43" s="234"/>
      <c r="K43" s="234"/>
      <c r="L43" s="230"/>
      <c r="M43" s="259" t="s">
        <v>39</v>
      </c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49"/>
    </row>
    <row r="44" spans="9:26" ht="13.5">
      <c r="I44" s="235"/>
      <c r="J44" s="236"/>
      <c r="K44" s="236"/>
      <c r="L44" s="237"/>
      <c r="M44" s="261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50"/>
    </row>
    <row r="45" spans="9:26" ht="13.5">
      <c r="I45" s="233" t="s">
        <v>40</v>
      </c>
      <c r="J45" s="234"/>
      <c r="K45" s="234"/>
      <c r="L45" s="230"/>
      <c r="M45" s="259"/>
      <c r="N45" s="246"/>
      <c r="O45" s="245"/>
      <c r="P45" s="246"/>
      <c r="Q45" s="245"/>
      <c r="R45" s="246"/>
      <c r="S45" s="245"/>
      <c r="T45" s="246"/>
      <c r="U45" s="245"/>
      <c r="V45" s="246"/>
      <c r="W45" s="245"/>
      <c r="X45" s="246"/>
      <c r="Y45" s="245"/>
      <c r="Z45" s="249"/>
    </row>
    <row r="46" spans="9:26" ht="13.5">
      <c r="I46" s="235"/>
      <c r="J46" s="236"/>
      <c r="K46" s="236"/>
      <c r="L46" s="237"/>
      <c r="M46" s="261"/>
      <c r="N46" s="248"/>
      <c r="O46" s="247"/>
      <c r="P46" s="248"/>
      <c r="Q46" s="247"/>
      <c r="R46" s="248"/>
      <c r="S46" s="247"/>
      <c r="T46" s="248"/>
      <c r="U46" s="247"/>
      <c r="V46" s="248"/>
      <c r="W46" s="247"/>
      <c r="X46" s="248"/>
      <c r="Y46" s="247"/>
      <c r="Z46" s="250"/>
    </row>
    <row r="47" spans="9:26" ht="13.5">
      <c r="I47" s="213" t="s">
        <v>41</v>
      </c>
      <c r="J47" s="213"/>
      <c r="K47" s="213"/>
      <c r="L47" s="213"/>
      <c r="M47" s="259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49"/>
    </row>
    <row r="48" spans="9:26" ht="13.5">
      <c r="I48" s="213"/>
      <c r="J48" s="213"/>
      <c r="K48" s="213"/>
      <c r="L48" s="213"/>
      <c r="M48" s="263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5"/>
    </row>
    <row r="49" spans="9:26" ht="13.5">
      <c r="I49" s="213"/>
      <c r="J49" s="213"/>
      <c r="K49" s="213"/>
      <c r="L49" s="213"/>
      <c r="M49" s="261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50"/>
    </row>
  </sheetData>
  <sheetProtection/>
  <mergeCells count="74">
    <mergeCell ref="D7:F9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C13:D19"/>
    <mergeCell ref="E13:F13"/>
    <mergeCell ref="L13:M13"/>
    <mergeCell ref="E14:O14"/>
    <mergeCell ref="P14:T14"/>
    <mergeCell ref="U14:Z14"/>
    <mergeCell ref="E15:O15"/>
    <mergeCell ref="P15:T15"/>
    <mergeCell ref="U15:Z15"/>
    <mergeCell ref="E16:O16"/>
    <mergeCell ref="P16:T16"/>
    <mergeCell ref="U16:Z16"/>
    <mergeCell ref="E17:O17"/>
    <mergeCell ref="P17:T17"/>
    <mergeCell ref="U17:Z17"/>
    <mergeCell ref="E18:O18"/>
    <mergeCell ref="P18:T18"/>
    <mergeCell ref="U18:Z18"/>
    <mergeCell ref="E19:T19"/>
    <mergeCell ref="U19:Z19"/>
    <mergeCell ref="I25:L36"/>
    <mergeCell ref="M25:P25"/>
    <mergeCell ref="R25:T25"/>
    <mergeCell ref="V25:Z25"/>
    <mergeCell ref="M26:P26"/>
    <mergeCell ref="Q26:Z28"/>
    <mergeCell ref="M27:P27"/>
    <mergeCell ref="M28:P28"/>
    <mergeCell ref="M29:P30"/>
    <mergeCell ref="Q29:Z30"/>
    <mergeCell ref="M31:P32"/>
    <mergeCell ref="Q31:Z32"/>
    <mergeCell ref="M33:P36"/>
    <mergeCell ref="Q33:Z34"/>
    <mergeCell ref="Q35:X36"/>
    <mergeCell ref="Y35:Z36"/>
    <mergeCell ref="I41:L42"/>
    <mergeCell ref="M41:Q42"/>
    <mergeCell ref="R41:S42"/>
    <mergeCell ref="T41:X42"/>
    <mergeCell ref="Y41:Z42"/>
    <mergeCell ref="I43:L44"/>
    <mergeCell ref="M43:Z44"/>
    <mergeCell ref="W45:X46"/>
    <mergeCell ref="Y45:Z46"/>
    <mergeCell ref="I47:L49"/>
    <mergeCell ref="M47:Z49"/>
    <mergeCell ref="I45:L46"/>
    <mergeCell ref="M45:N46"/>
    <mergeCell ref="O45:P46"/>
    <mergeCell ref="Q45:R46"/>
    <mergeCell ref="S45:T46"/>
    <mergeCell ref="U45:V46"/>
  </mergeCells>
  <dataValidations count="1">
    <dataValidation type="list" allowBlank="1" showInputMessage="1" showErrorMessage="1" sqref="M43:Z44">
      <formula1>"普通,当座"</formula1>
    </dataValidation>
  </dataValidations>
  <printOptions/>
  <pageMargins left="0.787" right="0.787" top="0.7" bottom="0.7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名取市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hoshi-miyuki</dc:creator>
  <cp:keywords/>
  <dc:description/>
  <cp:lastModifiedBy>阿部　悠平</cp:lastModifiedBy>
  <cp:lastPrinted>2023-03-20T09:33:29Z</cp:lastPrinted>
  <dcterms:created xsi:type="dcterms:W3CDTF">2006-10-10T10:46:31Z</dcterms:created>
  <dcterms:modified xsi:type="dcterms:W3CDTF">2023-03-20T10:05:14Z</dcterms:modified>
  <cp:category/>
  <cp:version/>
  <cp:contentType/>
  <cp:contentStatus/>
</cp:coreProperties>
</file>